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E:\PROJET FIRM\F&amp;A 2K25\Ifaliana\"/>
    </mc:Choice>
  </mc:AlternateContent>
  <bookViews>
    <workbookView xWindow="14865" yWindow="30" windowWidth="13860" windowHeight="15585" tabRatio="720"/>
  </bookViews>
  <sheets>
    <sheet name="BDQ" sheetId="32" r:id="rId1"/>
    <sheet name="Feuil2" sheetId="35" r:id="rId2"/>
    <sheet name="Feuil1" sheetId="34" r:id="rId3"/>
    <sheet name="Prix de reference" sheetId="33" r:id="rId4"/>
  </sheets>
  <externalReferences>
    <externalReference r:id="rId5"/>
    <externalReference r:id="rId6"/>
    <externalReference r:id="rId7"/>
  </externalReferences>
  <definedNames>
    <definedName name="_xlnm._FilterDatabase" localSheetId="0" hidden="1">BDQ!#REF!</definedName>
    <definedName name="_pvc100" localSheetId="0">#REF!</definedName>
    <definedName name="_pvc100">#REF!</definedName>
    <definedName name="_pvc40" localSheetId="0">#REF!</definedName>
    <definedName name="_pvc40">#REF!</definedName>
    <definedName name="A" localSheetId="0">#REF!</definedName>
    <definedName name="A">#REF!</definedName>
    <definedName name="Ammortissemnt" localSheetId="0">#REF!</definedName>
    <definedName name="Ammortissemnt">#REF!</definedName>
    <definedName name="armature" localSheetId="0">#REF!</definedName>
    <definedName name="armature">#REF!</definedName>
    <definedName name="AZAZ">'[1]Amort materiel'!$H$75</definedName>
    <definedName name="BAà350" localSheetId="0">#REF!</definedName>
    <definedName name="BAà350">#REF!</definedName>
    <definedName name="badigeon" localSheetId="0">#REF!</definedName>
    <definedName name="badigeon">#REF!</definedName>
    <definedName name="BOà250" localSheetId="0">#REF!</definedName>
    <definedName name="BOà250">#REF!</definedName>
    <definedName name="BPà150" localSheetId="0">#REF!</definedName>
    <definedName name="BPà150">#REF!</definedName>
    <definedName name="Camion" localSheetId="0">#REF!</definedName>
    <definedName name="Camion">#REF!</definedName>
    <definedName name="CE" localSheetId="0">#REF!</definedName>
    <definedName name="CE">#REF!</definedName>
    <definedName name="chape" localSheetId="0">#REF!</definedName>
    <definedName name="chape">#REF!</definedName>
    <definedName name="chappe" localSheetId="0">#REF!</definedName>
    <definedName name="chappe">#REF!</definedName>
    <definedName name="charpente" localSheetId="0">#REF!</definedName>
    <definedName name="charpente">#REF!</definedName>
    <definedName name="Ciment" localSheetId="0">#REF!</definedName>
    <definedName name="Ciment">#REF!</definedName>
    <definedName name="claustras" localSheetId="0">#REF!</definedName>
    <definedName name="claustras">#REF!</definedName>
    <definedName name="coffrage" localSheetId="0">#REF!</definedName>
    <definedName name="coffrage">#REF!</definedName>
    <definedName name="cofrage" localSheetId="0">#REF!</definedName>
    <definedName name="cofrage">#REF!</definedName>
    <definedName name="couverture" localSheetId="0">#REF!</definedName>
    <definedName name="couverture">#REF!</definedName>
    <definedName name="crepis" localSheetId="0">#REF!</definedName>
    <definedName name="crepis">#REF!</definedName>
    <definedName name="dsf" localSheetId="0">#REF!</definedName>
    <definedName name="dsf">#REF!</definedName>
    <definedName name="eau" localSheetId="0">#REF!</definedName>
    <definedName name="eau">#REF!</definedName>
    <definedName name="enduit" localSheetId="0">#REF!</definedName>
    <definedName name="enduit">#REF!</definedName>
    <definedName name="enduitlisse" localSheetId="0">#REF!</definedName>
    <definedName name="enduitlisse">#REF!</definedName>
    <definedName name="evacuation" localSheetId="0">#REF!</definedName>
    <definedName name="evacuation">#REF!</definedName>
    <definedName name="faitière" localSheetId="0">#REF!</definedName>
    <definedName name="faitière">#REF!</definedName>
    <definedName name="fenêtre100" localSheetId="0">#REF!</definedName>
    <definedName name="fenêtre100">#REF!</definedName>
    <definedName name="fenêtre140" localSheetId="0">#REF!</definedName>
    <definedName name="fenêtre140">#REF!</definedName>
    <definedName name="ferme" localSheetId="0">#REF!</definedName>
    <definedName name="ferme">#REF!</definedName>
    <definedName name="FETRA" localSheetId="0">#REF!</definedName>
    <definedName name="FETRA">#REF!</definedName>
    <definedName name="fouille" localSheetId="0">#REF!</definedName>
    <definedName name="fouille">#REF!</definedName>
    <definedName name="fouillepuits" localSheetId="0">#REF!</definedName>
    <definedName name="fouillepuits">#REF!</definedName>
    <definedName name="fsdg" localSheetId="0">#REF!</definedName>
    <definedName name="fsdg">#REF!</definedName>
    <definedName name="GFDGS" localSheetId="0">#REF!</definedName>
    <definedName name="GFDGS">#REF!</definedName>
    <definedName name="glycéro" localSheetId="0">#REF!</definedName>
    <definedName name="glycéro">#REF!</definedName>
    <definedName name="Gravillon" localSheetId="0">#REF!</definedName>
    <definedName name="Gravillon">#REF!</definedName>
    <definedName name="_xlnm.Data_Form" localSheetId="0">#REF!</definedName>
    <definedName name="_xlnm.Data_Form">#REF!</definedName>
    <definedName name="herisson" localSheetId="0">#REF!</definedName>
    <definedName name="herisson">#REF!</definedName>
    <definedName name="HG" localSheetId="0">#REF!</definedName>
    <definedName name="HG">#REF!</definedName>
    <definedName name="HSSH" localSheetId="0">#REF!</definedName>
    <definedName name="HSSH">#REF!</definedName>
    <definedName name="_xlnm.Print_Titles" localSheetId="0">BDQ!$1:$4</definedName>
    <definedName name="installation" localSheetId="0">#REF!</definedName>
    <definedName name="installation">#REF!</definedName>
    <definedName name="K" localSheetId="0">#REF!</definedName>
    <definedName name="K">#REF!</definedName>
    <definedName name="maàmoellon" localSheetId="0">#REF!</definedName>
    <definedName name="maàmoellon">#REF!</definedName>
    <definedName name="maçaglo10" localSheetId="0">#REF!</definedName>
    <definedName name="maçaglo10">#REF!</definedName>
    <definedName name="maçaglo20" localSheetId="0">#REF!</definedName>
    <definedName name="maçaglo20">#REF!</definedName>
    <definedName name="maçmoellon" localSheetId="0">#REF!</definedName>
    <definedName name="maçmoellon">#REF!</definedName>
    <definedName name="ml">"Forme automatique 2"</definedName>
    <definedName name="MO" localSheetId="0">#REF!</definedName>
    <definedName name="MO">#REF!</definedName>
    <definedName name="netoyage" localSheetId="0">#REF!</definedName>
    <definedName name="netoyage">#REF!</definedName>
    <definedName name="OS" localSheetId="0">#REF!</definedName>
    <definedName name="OS">#REF!</definedName>
    <definedName name="OS.">'[2]Amort materiel'!$H$76</definedName>
    <definedName name="placard" localSheetId="0">#REF!</definedName>
    <definedName name="placard">#REF!</definedName>
    <definedName name="plafond" localSheetId="0">#REF!</definedName>
    <definedName name="plafond">#REF!</definedName>
    <definedName name="plderive" localSheetId="0">#REF!</definedName>
    <definedName name="plderive">#REF!</definedName>
    <definedName name="Plomberie" localSheetId="0">#REF!</definedName>
    <definedName name="Plomberie">#REF!</definedName>
    <definedName name="porte90" localSheetId="0">#REF!</definedName>
    <definedName name="porte90">#REF!</definedName>
    <definedName name="pu2ptlumineuxSAencastre">[3]Sdetail!$J$2119</definedName>
    <definedName name="pu4ptlumineuxSAencastre">[3]Sdetail!$J$2147</definedName>
    <definedName name="puglobeopalin25">[3]Sdetail!$J$2465</definedName>
    <definedName name="pulustreà4brancheslaiton">[3]Sdetail!$J$2577</definedName>
    <definedName name="puprisecourantforce">[3]Sdetail!$J$2520</definedName>
    <definedName name="puregletteduotube120">[3]Sdetail!$J$2387</definedName>
    <definedName name="pureglettemono120">[3]Sdetail!$J$2361</definedName>
    <definedName name="remblai" localSheetId="0">#REF!</definedName>
    <definedName name="remblai">#REF!</definedName>
    <definedName name="repli" localSheetId="0">#REF!</definedName>
    <definedName name="repli">#REF!</definedName>
    <definedName name="Sable" localSheetId="0">#REF!</definedName>
    <definedName name="Sable">#REF!</definedName>
    <definedName name="SDFS" localSheetId="0">#REF!</definedName>
    <definedName name="SDFS">#REF!</definedName>
    <definedName name="SDG" localSheetId="0">#REF!</definedName>
    <definedName name="SDG">#REF!</definedName>
    <definedName name="signal" localSheetId="0">#REF!</definedName>
    <definedName name="signal">#REF!</definedName>
    <definedName name="solin" localSheetId="0">#REF!</definedName>
    <definedName name="solin">#REF!</definedName>
    <definedName name="SQD" localSheetId="0">#REF!</definedName>
    <definedName name="SQD">#REF!</definedName>
    <definedName name="srs" localSheetId="0">#REF!</definedName>
    <definedName name="srs">#REF!</definedName>
    <definedName name="test" localSheetId="0">#REF!</definedName>
    <definedName name="test">#REF!</definedName>
    <definedName name="vinylext" localSheetId="0">#REF!</definedName>
    <definedName name="vinylext">#REF!</definedName>
    <definedName name="vinylint" localSheetId="0">#REF!</definedName>
    <definedName name="vinylint">#REF!</definedName>
    <definedName name="Z" localSheetId="0">#REF!</definedName>
    <definedName name="Z">#REF!</definedName>
    <definedName name="_xlnm.Print_Area" localSheetId="0">BDQ!$A$1:$I$365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35" l="1"/>
  <c r="F56" i="35"/>
  <c r="H46" i="35"/>
  <c r="F46" i="35"/>
  <c r="E44" i="35"/>
  <c r="E43" i="35"/>
  <c r="E42" i="35"/>
  <c r="F45" i="35" s="1"/>
  <c r="H45" i="35" s="1"/>
  <c r="F13" i="35"/>
  <c r="F12" i="35"/>
  <c r="F11" i="35"/>
  <c r="B10" i="35"/>
  <c r="D10" i="35" s="1"/>
  <c r="F10" i="35" s="1"/>
  <c r="E38" i="35"/>
  <c r="E37" i="35"/>
  <c r="E36" i="35"/>
  <c r="E35" i="35"/>
  <c r="E32" i="35"/>
  <c r="E31" i="35"/>
  <c r="E30" i="35"/>
  <c r="E29" i="35"/>
  <c r="E25" i="35"/>
  <c r="E24" i="35"/>
  <c r="E23" i="35"/>
  <c r="E22" i="35"/>
  <c r="F26" i="35" s="1"/>
  <c r="H26" i="35" s="1"/>
  <c r="E21" i="34"/>
  <c r="E19" i="34"/>
  <c r="F10" i="34"/>
  <c r="E10" i="34"/>
  <c r="C10" i="34"/>
  <c r="C4" i="34"/>
  <c r="I327" i="32"/>
  <c r="I328" i="32"/>
  <c r="I329" i="32"/>
  <c r="I330" i="32"/>
  <c r="I331" i="32"/>
  <c r="I332" i="32"/>
  <c r="I333" i="32"/>
  <c r="I334" i="32"/>
  <c r="I335" i="32"/>
  <c r="I336" i="32"/>
  <c r="I337" i="32"/>
  <c r="I338" i="32"/>
  <c r="I339" i="32"/>
  <c r="I340" i="32"/>
  <c r="I341" i="32"/>
  <c r="I342" i="32"/>
  <c r="I343" i="32"/>
  <c r="I326" i="32"/>
  <c r="I237" i="32"/>
  <c r="I238" i="32"/>
  <c r="I239" i="32"/>
  <c r="I240" i="32"/>
  <c r="I241" i="32"/>
  <c r="I242" i="32"/>
  <c r="I243" i="32"/>
  <c r="I244" i="32"/>
  <c r="I245" i="32"/>
  <c r="I246" i="32"/>
  <c r="I247" i="32"/>
  <c r="I248" i="32"/>
  <c r="I249" i="32"/>
  <c r="I250" i="32"/>
  <c r="I251" i="32"/>
  <c r="I252" i="32"/>
  <c r="I253" i="32"/>
  <c r="I254" i="32"/>
  <c r="I255" i="32"/>
  <c r="I256" i="32"/>
  <c r="I257" i="32"/>
  <c r="I258" i="32"/>
  <c r="I259" i="32"/>
  <c r="I260" i="32"/>
  <c r="I261" i="32"/>
  <c r="I262" i="32"/>
  <c r="I263" i="32"/>
  <c r="I264" i="32"/>
  <c r="I265" i="32"/>
  <c r="I266" i="32"/>
  <c r="I267" i="32"/>
  <c r="I268" i="32"/>
  <c r="I269" i="32"/>
  <c r="I270" i="32"/>
  <c r="I271" i="32"/>
  <c r="I272" i="32"/>
  <c r="I273" i="32"/>
  <c r="I274" i="32"/>
  <c r="I275" i="32"/>
  <c r="I276" i="32"/>
  <c r="I277" i="32"/>
  <c r="I278" i="32"/>
  <c r="I279" i="32"/>
  <c r="I280" i="32"/>
  <c r="I281" i="32"/>
  <c r="I282" i="32"/>
  <c r="I283" i="32"/>
  <c r="I284" i="32"/>
  <c r="I285" i="32"/>
  <c r="I286" i="32"/>
  <c r="I287" i="32"/>
  <c r="I288" i="32"/>
  <c r="I289" i="32"/>
  <c r="I290" i="32"/>
  <c r="I291" i="32"/>
  <c r="I292" i="32"/>
  <c r="I293" i="32"/>
  <c r="I294" i="32"/>
  <c r="I295" i="32"/>
  <c r="I296" i="32"/>
  <c r="I297" i="32"/>
  <c r="I298" i="32"/>
  <c r="I299" i="32"/>
  <c r="I300" i="32"/>
  <c r="I301" i="32"/>
  <c r="I302" i="32"/>
  <c r="I303" i="32"/>
  <c r="I304" i="32"/>
  <c r="I305" i="32"/>
  <c r="I306" i="32"/>
  <c r="I307" i="32"/>
  <c r="I308" i="32"/>
  <c r="I309" i="32"/>
  <c r="I310" i="32"/>
  <c r="I311" i="32"/>
  <c r="I312" i="32"/>
  <c r="I313" i="32"/>
  <c r="I314" i="32"/>
  <c r="I315" i="32"/>
  <c r="I316" i="32"/>
  <c r="I317" i="32"/>
  <c r="I318" i="32"/>
  <c r="I319" i="32"/>
  <c r="I320" i="32"/>
  <c r="I321" i="32"/>
  <c r="I322" i="32"/>
  <c r="I323" i="32"/>
  <c r="I324" i="32"/>
  <c r="I236" i="32"/>
  <c r="I210" i="32"/>
  <c r="I211" i="32"/>
  <c r="I212" i="32"/>
  <c r="I213" i="32"/>
  <c r="I214" i="32"/>
  <c r="I215" i="32"/>
  <c r="I216" i="32"/>
  <c r="I217" i="32"/>
  <c r="I218" i="32"/>
  <c r="I219" i="32"/>
  <c r="I220" i="32"/>
  <c r="I221" i="32"/>
  <c r="I222" i="32"/>
  <c r="I223" i="32"/>
  <c r="I224" i="32"/>
  <c r="I225" i="32"/>
  <c r="I226" i="32"/>
  <c r="I227" i="32"/>
  <c r="I228" i="32"/>
  <c r="I229" i="32"/>
  <c r="I230" i="32"/>
  <c r="I231" i="32"/>
  <c r="I232" i="32"/>
  <c r="I233" i="32"/>
  <c r="I234" i="32"/>
  <c r="I209" i="32"/>
  <c r="I187" i="32"/>
  <c r="I188" i="32"/>
  <c r="I189" i="32"/>
  <c r="I190" i="32"/>
  <c r="I191" i="32"/>
  <c r="I192" i="32"/>
  <c r="I193" i="32"/>
  <c r="I194" i="32"/>
  <c r="I195" i="32"/>
  <c r="I196" i="32"/>
  <c r="I197" i="32"/>
  <c r="I198" i="32"/>
  <c r="I199" i="32"/>
  <c r="I200" i="32"/>
  <c r="I201" i="32"/>
  <c r="I202" i="32"/>
  <c r="I203" i="32"/>
  <c r="I204" i="32"/>
  <c r="I205" i="32"/>
  <c r="I206" i="32"/>
  <c r="I207" i="32"/>
  <c r="I18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66" i="32"/>
  <c r="I163" i="32"/>
  <c r="I164" i="32"/>
  <c r="I162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46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31" i="32"/>
  <c r="I125" i="32"/>
  <c r="I126" i="32"/>
  <c r="I127" i="32"/>
  <c r="I128" i="32"/>
  <c r="I129" i="32"/>
  <c r="I124" i="32"/>
  <c r="I113" i="32"/>
  <c r="I114" i="32"/>
  <c r="I115" i="32"/>
  <c r="I116" i="32"/>
  <c r="I117" i="32"/>
  <c r="I118" i="32"/>
  <c r="I119" i="32"/>
  <c r="I120" i="32"/>
  <c r="I121" i="32"/>
  <c r="I122" i="32"/>
  <c r="I112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9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77" i="32"/>
  <c r="I65" i="32"/>
  <c r="I66" i="32"/>
  <c r="I67" i="32"/>
  <c r="I68" i="32"/>
  <c r="I69" i="32"/>
  <c r="I70" i="32"/>
  <c r="I71" i="32"/>
  <c r="I72" i="32"/>
  <c r="I73" i="32"/>
  <c r="I74" i="32"/>
  <c r="I75" i="32"/>
  <c r="I64" i="32"/>
  <c r="I61" i="32"/>
  <c r="I62" i="32"/>
  <c r="I60" i="32"/>
  <c r="I11" i="32"/>
  <c r="I12" i="32"/>
  <c r="I14" i="32"/>
  <c r="I15" i="32"/>
  <c r="I16" i="32"/>
  <c r="I18" i="32"/>
  <c r="I19" i="32"/>
  <c r="I20" i="32"/>
  <c r="I22" i="32"/>
  <c r="I23" i="32"/>
  <c r="I24" i="32"/>
  <c r="I25" i="32"/>
  <c r="I27" i="32"/>
  <c r="I28" i="32"/>
  <c r="I30" i="32"/>
  <c r="I31" i="32"/>
  <c r="I32" i="32"/>
  <c r="I33" i="32"/>
  <c r="I34" i="32"/>
  <c r="I35" i="32"/>
  <c r="I36" i="32"/>
  <c r="I38" i="32"/>
  <c r="I39" i="32"/>
  <c r="I40" i="32"/>
  <c r="I41" i="32"/>
  <c r="I43" i="32"/>
  <c r="I44" i="32"/>
  <c r="I45" i="32"/>
  <c r="I46" i="32"/>
  <c r="I47" i="32"/>
  <c r="I48" i="32"/>
  <c r="I49" i="32"/>
  <c r="I51" i="32"/>
  <c r="I52" i="32"/>
  <c r="I53" i="32"/>
  <c r="I54" i="32"/>
  <c r="I56" i="32"/>
  <c r="I57" i="32"/>
  <c r="I58" i="32"/>
  <c r="I9" i="32"/>
  <c r="I6" i="32"/>
  <c r="F33" i="35" l="1"/>
  <c r="H33" i="35" s="1"/>
  <c r="G14" i="35"/>
  <c r="I14" i="35" s="1"/>
  <c r="F39" i="35"/>
  <c r="H39" i="35" s="1"/>
  <c r="H110" i="32"/>
  <c r="H6" i="32"/>
  <c r="H5" i="32" s="1"/>
  <c r="C349" i="32" s="1"/>
  <c r="H344" i="32"/>
  <c r="H343" i="32"/>
  <c r="H342" i="32"/>
  <c r="H341" i="32"/>
  <c r="H340" i="32"/>
  <c r="H339" i="32"/>
  <c r="H338" i="32"/>
  <c r="H337" i="32"/>
  <c r="H336" i="32"/>
  <c r="H335" i="32"/>
  <c r="H334" i="32"/>
  <c r="H333" i="32"/>
  <c r="H332" i="32"/>
  <c r="H331" i="32"/>
  <c r="H330" i="32"/>
  <c r="H328" i="32"/>
  <c r="H326" i="32"/>
  <c r="H324" i="32"/>
  <c r="H323" i="32"/>
  <c r="H322" i="32"/>
  <c r="H321" i="32"/>
  <c r="H320" i="32"/>
  <c r="H319" i="32"/>
  <c r="H318" i="32"/>
  <c r="H317" i="32"/>
  <c r="H316" i="32"/>
  <c r="H315" i="32"/>
  <c r="H314" i="32"/>
  <c r="H312" i="32"/>
  <c r="H311" i="32"/>
  <c r="H310" i="32"/>
  <c r="H309" i="32"/>
  <c r="H308" i="32"/>
  <c r="H307" i="32"/>
  <c r="H306" i="32"/>
  <c r="H305" i="32"/>
  <c r="H304" i="32"/>
  <c r="H303" i="32"/>
  <c r="H302" i="32"/>
  <c r="H301" i="32"/>
  <c r="H300" i="32"/>
  <c r="H299" i="32"/>
  <c r="H298" i="32"/>
  <c r="H297" i="32"/>
  <c r="H296" i="32"/>
  <c r="H295" i="32"/>
  <c r="H294" i="32"/>
  <c r="H293" i="32"/>
  <c r="H292" i="32"/>
  <c r="H291" i="32"/>
  <c r="H290" i="32"/>
  <c r="H289" i="32"/>
  <c r="H288" i="32"/>
  <c r="H287" i="32"/>
  <c r="H286" i="32"/>
  <c r="H285" i="32"/>
  <c r="H284" i="32"/>
  <c r="H283" i="32"/>
  <c r="H282" i="32"/>
  <c r="H281" i="32"/>
  <c r="H279" i="32"/>
  <c r="H278" i="32"/>
  <c r="H277" i="32"/>
  <c r="H276" i="32"/>
  <c r="H275" i="32"/>
  <c r="H274" i="32"/>
  <c r="H273" i="32"/>
  <c r="H272" i="32"/>
  <c r="H271" i="32"/>
  <c r="H270" i="32"/>
  <c r="H269" i="32"/>
  <c r="H268" i="32"/>
  <c r="H265" i="32"/>
  <c r="H264" i="32"/>
  <c r="H263" i="32"/>
  <c r="H262" i="32"/>
  <c r="H258" i="32"/>
  <c r="H256" i="32"/>
  <c r="H255" i="32"/>
  <c r="H254" i="32"/>
  <c r="H253" i="32"/>
  <c r="H252" i="32"/>
  <c r="H250" i="32"/>
  <c r="H249" i="32"/>
  <c r="H248" i="32"/>
  <c r="H247" i="32"/>
  <c r="H246" i="32"/>
  <c r="H245" i="32"/>
  <c r="H244" i="32"/>
  <c r="H243" i="32"/>
  <c r="H242" i="32"/>
  <c r="H241" i="32"/>
  <c r="H240" i="32"/>
  <c r="H239" i="32"/>
  <c r="H238" i="32"/>
  <c r="H237" i="32"/>
  <c r="H236" i="32"/>
  <c r="H234" i="32"/>
  <c r="H233" i="32"/>
  <c r="H232" i="32"/>
  <c r="H231" i="32"/>
  <c r="H230" i="32"/>
  <c r="H229" i="32"/>
  <c r="H228" i="32"/>
  <c r="H227" i="32"/>
  <c r="H226" i="32"/>
  <c r="H225" i="32"/>
  <c r="H224" i="32"/>
  <c r="H223" i="32"/>
  <c r="H222" i="32"/>
  <c r="H221" i="32"/>
  <c r="H220" i="32"/>
  <c r="H219" i="32"/>
  <c r="H218" i="32"/>
  <c r="H217" i="32"/>
  <c r="H216" i="32"/>
  <c r="H215" i="32"/>
  <c r="H214" i="32"/>
  <c r="H213" i="32"/>
  <c r="H212" i="32"/>
  <c r="H211" i="32"/>
  <c r="H210" i="32"/>
  <c r="H209" i="32"/>
  <c r="H207" i="32"/>
  <c r="H206" i="32"/>
  <c r="H205" i="32"/>
  <c r="H204" i="32"/>
  <c r="H203" i="32"/>
  <c r="H202" i="32"/>
  <c r="H201" i="32"/>
  <c r="H200" i="32"/>
  <c r="H199" i="32"/>
  <c r="H198" i="32"/>
  <c r="H197" i="32"/>
  <c r="H196" i="32"/>
  <c r="H195" i="32"/>
  <c r="H194" i="32"/>
  <c r="H193" i="32"/>
  <c r="H192" i="32"/>
  <c r="H191" i="32"/>
  <c r="H190" i="32"/>
  <c r="H189" i="32"/>
  <c r="H188" i="32"/>
  <c r="H187" i="32"/>
  <c r="H186" i="32"/>
  <c r="H184" i="32"/>
  <c r="H183" i="32"/>
  <c r="H182" i="32"/>
  <c r="H181" i="32"/>
  <c r="H180" i="32"/>
  <c r="H179" i="32"/>
  <c r="H178" i="32"/>
  <c r="H177" i="32"/>
  <c r="H176" i="32"/>
  <c r="H175" i="32"/>
  <c r="H174" i="32"/>
  <c r="H173" i="32"/>
  <c r="H172" i="32"/>
  <c r="H171" i="32"/>
  <c r="H170" i="32"/>
  <c r="H169" i="32"/>
  <c r="H168" i="32"/>
  <c r="H167" i="32"/>
  <c r="H166" i="32"/>
  <c r="H164" i="32"/>
  <c r="H163" i="32"/>
  <c r="H162" i="32"/>
  <c r="H160" i="32"/>
  <c r="H159" i="32"/>
  <c r="H158" i="32"/>
  <c r="H157" i="32"/>
  <c r="H156" i="32"/>
  <c r="H155" i="32"/>
  <c r="H154" i="32"/>
  <c r="H153" i="32"/>
  <c r="H152" i="32"/>
  <c r="H151" i="32"/>
  <c r="H149" i="32"/>
  <c r="H148" i="32"/>
  <c r="H147" i="32"/>
  <c r="H146" i="32"/>
  <c r="H144" i="32"/>
  <c r="H143" i="32"/>
  <c r="H142" i="32"/>
  <c r="H141" i="32"/>
  <c r="H139" i="32"/>
  <c r="H138" i="32"/>
  <c r="H137" i="32"/>
  <c r="H136" i="32"/>
  <c r="H132" i="32"/>
  <c r="H131" i="32"/>
  <c r="H129" i="32"/>
  <c r="H128" i="32"/>
  <c r="H127" i="32"/>
  <c r="H126" i="32"/>
  <c r="H125" i="32"/>
  <c r="H124" i="32"/>
  <c r="H122" i="32"/>
  <c r="H121" i="32"/>
  <c r="H119" i="32"/>
  <c r="H118" i="32"/>
  <c r="H117" i="32"/>
  <c r="H116" i="32"/>
  <c r="H115" i="32"/>
  <c r="H114" i="32"/>
  <c r="H113" i="32"/>
  <c r="H112" i="32"/>
  <c r="H109" i="32"/>
  <c r="H108" i="32"/>
  <c r="H107" i="32"/>
  <c r="H106" i="32"/>
  <c r="H105" i="32"/>
  <c r="H104" i="32"/>
  <c r="H103" i="32"/>
  <c r="H102" i="32"/>
  <c r="H101" i="32"/>
  <c r="H100" i="32"/>
  <c r="H98" i="32"/>
  <c r="H97" i="32"/>
  <c r="H95" i="32"/>
  <c r="H94" i="32"/>
  <c r="H93" i="32"/>
  <c r="H92" i="32"/>
  <c r="H91" i="32"/>
  <c r="H90" i="32"/>
  <c r="H89" i="32"/>
  <c r="H88" i="32"/>
  <c r="H86" i="32"/>
  <c r="H85" i="32"/>
  <c r="H84" i="32"/>
  <c r="H83" i="32"/>
  <c r="H82" i="32"/>
  <c r="H81" i="32"/>
  <c r="H79" i="32"/>
  <c r="H78" i="32"/>
  <c r="H77" i="32"/>
  <c r="H75" i="32"/>
  <c r="H74" i="32"/>
  <c r="H73" i="32"/>
  <c r="H72" i="32"/>
  <c r="H71" i="32"/>
  <c r="H70" i="32"/>
  <c r="H69" i="32"/>
  <c r="H68" i="32"/>
  <c r="H67" i="32"/>
  <c r="H66" i="32"/>
  <c r="H65" i="32"/>
  <c r="H64" i="32"/>
  <c r="H62" i="32"/>
  <c r="H61" i="32"/>
  <c r="H60" i="32"/>
  <c r="H58" i="32"/>
  <c r="H57" i="32"/>
  <c r="H56" i="32"/>
  <c r="H54" i="32"/>
  <c r="H53" i="32"/>
  <c r="H52" i="32"/>
  <c r="H51" i="32"/>
  <c r="H49" i="32"/>
  <c r="H48" i="32"/>
  <c r="H47" i="32"/>
  <c r="H46" i="32"/>
  <c r="H45" i="32"/>
  <c r="H44" i="32"/>
  <c r="H43" i="32"/>
  <c r="H41" i="32"/>
  <c r="H40" i="32"/>
  <c r="H39" i="32"/>
  <c r="H38" i="32"/>
  <c r="H36" i="32"/>
  <c r="H35" i="32"/>
  <c r="H34" i="32"/>
  <c r="H33" i="32"/>
  <c r="H32" i="32"/>
  <c r="H31" i="32"/>
  <c r="H30" i="32"/>
  <c r="H28" i="32"/>
  <c r="H27" i="32"/>
  <c r="H25" i="32"/>
  <c r="H24" i="32"/>
  <c r="H23" i="32"/>
  <c r="H22" i="32"/>
  <c r="H20" i="32"/>
  <c r="H19" i="32"/>
  <c r="H18" i="32"/>
  <c r="H16" i="32"/>
  <c r="H15" i="32"/>
  <c r="H14" i="32"/>
  <c r="H12" i="32"/>
  <c r="H11" i="32"/>
  <c r="H9" i="32"/>
  <c r="I5" i="32"/>
  <c r="D349" i="32" s="1"/>
  <c r="I344" i="32"/>
  <c r="F261" i="32"/>
  <c r="F161" i="32" l="1"/>
  <c r="H325" i="32"/>
  <c r="C364" i="32" s="1"/>
  <c r="H313" i="32"/>
  <c r="H280" i="32"/>
  <c r="H266" i="32"/>
  <c r="H267" i="32"/>
  <c r="H260" i="32"/>
  <c r="H257" i="32"/>
  <c r="H261" i="32"/>
  <c r="H259" i="32"/>
  <c r="H251" i="32"/>
  <c r="H208" i="32"/>
  <c r="C362" i="32" s="1"/>
  <c r="H185" i="32"/>
  <c r="C361" i="32" s="1"/>
  <c r="H165" i="32"/>
  <c r="C360" i="32" s="1"/>
  <c r="H161" i="32"/>
  <c r="C359" i="32" s="1"/>
  <c r="H123" i="32"/>
  <c r="C356" i="32" s="1"/>
  <c r="H63" i="32"/>
  <c r="C352" i="32" s="1"/>
  <c r="H59" i="32"/>
  <c r="C351" i="32" s="1"/>
  <c r="H7" i="32"/>
  <c r="C350" i="32" s="1"/>
  <c r="I161" i="32"/>
  <c r="I59" i="32"/>
  <c r="D351" i="32" s="1"/>
  <c r="I208" i="32"/>
  <c r="D362" i="32" s="1"/>
  <c r="I325" i="32"/>
  <c r="D364" i="32" s="1"/>
  <c r="I185" i="32"/>
  <c r="D361" i="32" s="1"/>
  <c r="I165" i="32"/>
  <c r="I123" i="32"/>
  <c r="D356" i="32" s="1"/>
  <c r="H133" i="32"/>
  <c r="D359" i="32" l="1"/>
  <c r="H235" i="32"/>
  <c r="C363" i="32" s="1"/>
  <c r="I145" i="32"/>
  <c r="D358" i="32" s="1"/>
  <c r="H150" i="32"/>
  <c r="H145" i="32" s="1"/>
  <c r="C358" i="32" s="1"/>
  <c r="H140" i="32"/>
  <c r="H135" i="32"/>
  <c r="I111" i="32"/>
  <c r="D355" i="32" s="1"/>
  <c r="H120" i="32"/>
  <c r="H111" i="32" s="1"/>
  <c r="C355" i="32" s="1"/>
  <c r="I96" i="32"/>
  <c r="D354" i="32" s="1"/>
  <c r="H99" i="32"/>
  <c r="H96" i="32" s="1"/>
  <c r="C354" i="32" s="1"/>
  <c r="H87" i="32"/>
  <c r="H80" i="32"/>
  <c r="D360" i="32"/>
  <c r="I7" i="32"/>
  <c r="D350" i="32" s="1"/>
  <c r="I63" i="32"/>
  <c r="D352" i="32" s="1"/>
  <c r="I235" i="32"/>
  <c r="D363" i="32" s="1"/>
  <c r="H134" i="32" l="1"/>
  <c r="H130" i="32" s="1"/>
  <c r="C357" i="32" s="1"/>
  <c r="H76" i="32"/>
  <c r="C353" i="32" s="1"/>
  <c r="I76" i="32"/>
  <c r="D353" i="32" s="1"/>
  <c r="I130" i="32"/>
  <c r="D357" i="32" s="1"/>
  <c r="D365" i="32" l="1"/>
  <c r="C365" i="32"/>
</calcChain>
</file>

<file path=xl/sharedStrings.xml><?xml version="1.0" encoding="utf-8"?>
<sst xmlns="http://schemas.openxmlformats.org/spreadsheetml/2006/main" count="1383" uniqueCount="894">
  <si>
    <t>N°</t>
  </si>
  <si>
    <t>DESIGNATION DES TRAVAUX</t>
  </si>
  <si>
    <t>UNITE</t>
  </si>
  <si>
    <t>I</t>
  </si>
  <si>
    <t>II</t>
  </si>
  <si>
    <t>U</t>
  </si>
  <si>
    <t>ml</t>
  </si>
  <si>
    <t>m2</t>
  </si>
  <si>
    <t>6.1</t>
  </si>
  <si>
    <t>VI</t>
  </si>
  <si>
    <t>4.3</t>
  </si>
  <si>
    <t>m3</t>
  </si>
  <si>
    <t>4.1</t>
  </si>
  <si>
    <t>IV</t>
  </si>
  <si>
    <t>3.1</t>
  </si>
  <si>
    <t>TRAVAUX EN INFRASTRUCTURE</t>
  </si>
  <si>
    <t>III</t>
  </si>
  <si>
    <t>ASSAINISSEMENT</t>
  </si>
  <si>
    <t>INSTALLATION DE CHANTIER</t>
  </si>
  <si>
    <t>kg</t>
  </si>
  <si>
    <t>TRAVAUX EN SUPERSTRUCTURE</t>
  </si>
  <si>
    <t>Kg</t>
  </si>
  <si>
    <t>4.6</t>
  </si>
  <si>
    <t>4.7</t>
  </si>
  <si>
    <t>4.8</t>
  </si>
  <si>
    <t xml:space="preserve">Fft </t>
  </si>
  <si>
    <t>VIII</t>
  </si>
  <si>
    <t>X</t>
  </si>
  <si>
    <t>XI</t>
  </si>
  <si>
    <t>AMENAGEMENT EXTERIEUR</t>
  </si>
  <si>
    <t>4.2</t>
  </si>
  <si>
    <t>XII</t>
  </si>
  <si>
    <t>CHARPENTE - COUVERTURE - ETANCHEITE</t>
  </si>
  <si>
    <t>PEINTURE</t>
  </si>
  <si>
    <t>VII</t>
  </si>
  <si>
    <t>V</t>
  </si>
  <si>
    <t>5.1</t>
  </si>
  <si>
    <t>5.2</t>
  </si>
  <si>
    <t>IX</t>
  </si>
  <si>
    <t>ELECTRICITE</t>
  </si>
  <si>
    <t>MENUISERIE BOIS</t>
  </si>
  <si>
    <t>MENUISERIE ALUMINIUM</t>
  </si>
  <si>
    <t>TRAVAUX DE TERRASSEMENT</t>
  </si>
  <si>
    <t>PLOMBERIE - SANITAIRE</t>
  </si>
  <si>
    <t>Fft</t>
  </si>
  <si>
    <t xml:space="preserve">MONTANT HT </t>
  </si>
  <si>
    <t>INSTALLATION ET REPLI DE CHANTIER</t>
  </si>
  <si>
    <t>CHARPENTE - COUVERTURE  - ETANCHEITE</t>
  </si>
  <si>
    <t>PLOMBERIE SANITAIRE</t>
  </si>
  <si>
    <t xml:space="preserve">MENUISERIE ALUMINIUM </t>
  </si>
  <si>
    <t>XIII</t>
  </si>
  <si>
    <t>XIV</t>
  </si>
  <si>
    <t>XV</t>
  </si>
  <si>
    <t>TABLEAU RECAPITULATIF</t>
  </si>
  <si>
    <t>3.2</t>
  </si>
  <si>
    <t>3.3</t>
  </si>
  <si>
    <t>5.3</t>
  </si>
  <si>
    <t>6.2</t>
  </si>
  <si>
    <t>6.3</t>
  </si>
  <si>
    <t>6.4</t>
  </si>
  <si>
    <t>7.1</t>
  </si>
  <si>
    <t>7.2</t>
  </si>
  <si>
    <t>7.3</t>
  </si>
  <si>
    <t>XVI</t>
  </si>
  <si>
    <t>CONCERNE</t>
  </si>
  <si>
    <t>Installation et repli de chantier</t>
  </si>
  <si>
    <t>Fondation</t>
  </si>
  <si>
    <t>Béton de propreté</t>
  </si>
  <si>
    <t>Fourniture, coupe, façonnage, ligature en fil de fer recuit, mise en place des armatures en acier HA Fe E 400 de tout diamètre, y compris toutes sujétions de mise en œuvre.</t>
  </si>
  <si>
    <t>Crapaudine</t>
  </si>
  <si>
    <r>
      <rPr>
        <i/>
        <sz val="9"/>
        <color rgb="FF000000"/>
        <rFont val="Arial"/>
        <family val="2"/>
      </rPr>
      <t>Fouille en rigole et en tranchée,</t>
    </r>
    <r>
      <rPr>
        <i/>
        <sz val="9"/>
        <color indexed="8"/>
        <rFont val="Arial"/>
        <family val="2"/>
      </rPr>
      <t xml:space="preserve"> y compris toutes sujétions de mise en œuvre.</t>
    </r>
  </si>
  <si>
    <t xml:space="preserve">Moignon </t>
  </si>
  <si>
    <t>Evacuation EP, EU</t>
  </si>
  <si>
    <t>7.4</t>
  </si>
  <si>
    <t>Tuyau d'alimentation et distribution</t>
  </si>
  <si>
    <t>Fourniture et pose de coffrage soigné en bakélisé ou métallique, y compris étayage, décoffrage et toutes sujétions de mise en œuvre.</t>
  </si>
  <si>
    <t>Murs intérieurs épaisseur 10cm</t>
  </si>
  <si>
    <t>Entre hérisson et plancher bas RDC</t>
  </si>
  <si>
    <t>5.5</t>
  </si>
  <si>
    <t>5.6</t>
  </si>
  <si>
    <t>5.7</t>
  </si>
  <si>
    <t>5.8</t>
  </si>
  <si>
    <t>5.10</t>
  </si>
  <si>
    <t>7.5</t>
  </si>
  <si>
    <t>14.1</t>
  </si>
  <si>
    <r>
      <t xml:space="preserve"> Ouvrage en béton armé de l'infrastructure </t>
    </r>
    <r>
      <rPr>
        <i/>
        <sz val="9"/>
        <rFont val="Arial"/>
        <family val="2"/>
      </rPr>
      <t>(Semelles, poteaux, longrines)</t>
    </r>
  </si>
  <si>
    <t>Confection et mise en œuvre béton armé dosé à 350kg /m3 de Ciment CEM I 42,5,malaxé à la bétonnière, y compris pervibration mécanique et toutes sujétions de mise en œuvre.</t>
  </si>
  <si>
    <r>
      <t xml:space="preserve">Hérissonnage </t>
    </r>
    <r>
      <rPr>
        <i/>
        <sz val="9"/>
        <rFont val="Arial"/>
        <family val="2"/>
      </rPr>
      <t>(Couche d'assise du plancher bas RDC)</t>
    </r>
  </si>
  <si>
    <t>5.4</t>
  </si>
  <si>
    <t>4.9</t>
  </si>
  <si>
    <t xml:space="preserve">Descente eau pluviale </t>
  </si>
  <si>
    <t>6.5</t>
  </si>
  <si>
    <t>6.6</t>
  </si>
  <si>
    <t>7.6</t>
  </si>
  <si>
    <t>Fourniture et mise en œuvre traitement anti-termite, y compris toutes sujétions de mise en œuvre</t>
  </si>
  <si>
    <t>Sol  du projet</t>
  </si>
  <si>
    <t>Confection et mise en œuvre béton de propreté, dose à 150kg/m3 de ciment CEM I 42,5, épaisseur : 5cm, y compris toutes sujétions de mise en œuvre.</t>
  </si>
  <si>
    <t>TRAVAUX DE DEPOSE ET DEMOLITION</t>
  </si>
  <si>
    <t>Portes et fenêtres au RDC, R+1</t>
  </si>
  <si>
    <t>Toiture existante</t>
  </si>
  <si>
    <t>Descente d'eau pluviale</t>
  </si>
  <si>
    <t>Fosse septique existante</t>
  </si>
  <si>
    <t>Charpente en bois existante</t>
  </si>
  <si>
    <t>CHARPENTE ET COUVERTURE</t>
  </si>
  <si>
    <t>MACONNERIE ET RAVALEMENT</t>
  </si>
  <si>
    <t>Béton en superstructure</t>
  </si>
  <si>
    <t>BETON</t>
  </si>
  <si>
    <t>Antenne</t>
  </si>
  <si>
    <t>REVETEMENT ET PLAFONNAGE</t>
  </si>
  <si>
    <t>BOIS</t>
  </si>
  <si>
    <t>Plancher Haut RDC</t>
  </si>
  <si>
    <t>Fenêtres au R+1</t>
  </si>
  <si>
    <t>Toiture terrasse</t>
  </si>
  <si>
    <t>METALLIQUES</t>
  </si>
  <si>
    <t>ALUMINIUM</t>
  </si>
  <si>
    <t>Faux plafond R+1</t>
  </si>
  <si>
    <t>Portes rideaux</t>
  </si>
  <si>
    <t>Cable d'alimentation RDC et R+1</t>
  </si>
  <si>
    <t xml:space="preserve">ASSAINISSEMENT </t>
  </si>
  <si>
    <t>2-1.1</t>
  </si>
  <si>
    <t xml:space="preserve"> 2-1</t>
  </si>
  <si>
    <t xml:space="preserve"> 2-3</t>
  </si>
  <si>
    <t>2-3.1</t>
  </si>
  <si>
    <t>2-3.2</t>
  </si>
  <si>
    <t>2-3.3</t>
  </si>
  <si>
    <t xml:space="preserve"> 2-4</t>
  </si>
  <si>
    <t>2-4.1</t>
  </si>
  <si>
    <t>2-4.2</t>
  </si>
  <si>
    <t>2-4.3</t>
  </si>
  <si>
    <t xml:space="preserve"> 2-5</t>
  </si>
  <si>
    <t>2-5.1</t>
  </si>
  <si>
    <t>2-5.2</t>
  </si>
  <si>
    <t xml:space="preserve"> 2-6</t>
  </si>
  <si>
    <t>2-6.1</t>
  </si>
  <si>
    <t>2-6.2</t>
  </si>
  <si>
    <t xml:space="preserve"> 2-7</t>
  </si>
  <si>
    <t>2-7.1</t>
  </si>
  <si>
    <t>2-7.2</t>
  </si>
  <si>
    <t>2-7.3</t>
  </si>
  <si>
    <t xml:space="preserve"> 2-8</t>
  </si>
  <si>
    <t>2-8.1</t>
  </si>
  <si>
    <t>2-8.2</t>
  </si>
  <si>
    <t>2-8.3</t>
  </si>
  <si>
    <t>2-8.4</t>
  </si>
  <si>
    <t xml:space="preserve"> 2-9</t>
  </si>
  <si>
    <t>2-9.1</t>
  </si>
  <si>
    <t>2-9.2</t>
  </si>
  <si>
    <t>Dallage</t>
  </si>
  <si>
    <t>Cloison en bois R+1</t>
  </si>
  <si>
    <t>Démolition avec soin chéneau et acrotère en béton armé tout autour de la toiture avec nettoyage, y compris évacuation des gravois hors de la site (cf. plan de démolition)</t>
  </si>
  <si>
    <t>Chéneau et acrotère existant</t>
  </si>
  <si>
    <t>Paillasse de cuisine existant</t>
  </si>
  <si>
    <t>Démolition avec soin et vidange de la fosse septique existante avec nettoyage et enlèvement des gravois, débris, mâchefer. (cf. plan de démolition)</t>
  </si>
  <si>
    <t>2-2.</t>
  </si>
  <si>
    <t>1.1</t>
  </si>
  <si>
    <t>2-2-.1</t>
  </si>
  <si>
    <t>2-2-.2</t>
  </si>
  <si>
    <t>Revêtement tapis moquette</t>
  </si>
  <si>
    <t>Cable  TELMA</t>
  </si>
  <si>
    <t>Points d'eau</t>
  </si>
  <si>
    <t>4.4</t>
  </si>
  <si>
    <t>4.5</t>
  </si>
  <si>
    <t>Pouteau support du drapeau</t>
  </si>
  <si>
    <t>2-7.4</t>
  </si>
  <si>
    <t>5.9</t>
  </si>
  <si>
    <t>5.11</t>
  </si>
  <si>
    <t xml:space="preserve">Panne C </t>
  </si>
  <si>
    <t>Rive de toiture</t>
  </si>
  <si>
    <t>Fosse septique</t>
  </si>
  <si>
    <t xml:space="preserve">Puisard </t>
  </si>
  <si>
    <t xml:space="preserve">Fourniture et confection fosse septique en BA pour vingt cinq  (25) personnes, y compris toutes sujétions de confection, y compris toutes sujétions de mise en œuvre (cf. plan)
</t>
  </si>
  <si>
    <r>
      <t xml:space="preserve">Fourniture et mise en œuvre puisard de 2,80m de diamètre et de 3,00m de profondeur, y compris fouille, couvercle en BA avec la trappe de visite et les matériaux alternée, toutes sujétions de mise en œuvre (cf. plan)
</t>
    </r>
    <r>
      <rPr>
        <b/>
        <i/>
        <sz val="9"/>
        <color theme="1"/>
        <rFont val="Arial"/>
        <family val="2"/>
      </rPr>
      <t/>
    </r>
  </si>
  <si>
    <t>Bac à graisse</t>
  </si>
  <si>
    <t xml:space="preserve">Garde-corps escalier </t>
  </si>
  <si>
    <t>Démolition avec soin béton arme en superstructure (poteaux, poutres, chainages, dalle, linteaux, auvent, appui de baie etc...), y compris évacuation des gravois hors du site si besoin (cf. plan de démolition)</t>
  </si>
  <si>
    <t>Béton arme en infrastructure</t>
  </si>
  <si>
    <t>Murs de parement extérieurs épaisseur 20cm</t>
  </si>
  <si>
    <t>Dalle en hourdis</t>
  </si>
  <si>
    <t>5.12</t>
  </si>
  <si>
    <t>5.13</t>
  </si>
  <si>
    <t>Cuisine</t>
  </si>
  <si>
    <t>Solin de rive type 01</t>
  </si>
  <si>
    <t>Solin de rive type 02</t>
  </si>
  <si>
    <t>2-9.3</t>
  </si>
  <si>
    <t>2-9.4</t>
  </si>
  <si>
    <t>Dépose avec soin toutes les menuiseries métallique (Grille de protections et porte accordéon) existante avec dépose tous les accessoires de pose et fixations, y compris évacuations des gravois hors de la site et mise au dépôt de stockage désigné par le maître d'ouvrage. (cf. plan de démolition)</t>
  </si>
  <si>
    <t>Dépose avec soin toutes les portes rideaux métallique existante avec dépose tous les accessoires de pose et fixations, y compris évacuations des gravois hors de la site et mise au dépôt de stockage désigné par le maître d'ouvrage. (cf. plan de démolition)</t>
  </si>
  <si>
    <r>
      <t>Dépose avec</t>
    </r>
    <r>
      <rPr>
        <i/>
        <sz val="9"/>
        <rFont val="Arial"/>
        <family val="2"/>
      </rPr>
      <t xml:space="preserve"> soin cloison de séparation en bois</t>
    </r>
    <r>
      <rPr>
        <i/>
        <sz val="9"/>
        <color indexed="8"/>
        <rFont val="Arial"/>
        <family val="2"/>
      </rPr>
      <t>, avec dépose tous les accessoires de pose et fixations, y compris évacuations des gravois hors de la site et mise au dépôt de stockage désigné par le maître d'ouvrage. (cf. plan de démolition)</t>
    </r>
  </si>
  <si>
    <t>Dépose avec soin garde-corps en bois,
avec dépose tous les accessoires de pose et fixations, y compris évacuations des gravois hors de la site et mise au dépôt de stockage désigné par le maître d'ouvrage. (cf. plan de démolition)</t>
  </si>
  <si>
    <r>
      <t>Dépose avec</t>
    </r>
    <r>
      <rPr>
        <i/>
        <sz val="9"/>
        <rFont val="Arial"/>
        <family val="2"/>
      </rPr>
      <t xml:space="preserve"> soin faux plafond en toile de jute (Raphia) </t>
    </r>
    <r>
      <rPr>
        <i/>
        <sz val="9"/>
        <color indexed="8"/>
        <rFont val="Arial"/>
        <family val="2"/>
      </rPr>
      <t>avec dépose tous les accessoires de pose et fixations, y compris évacuations des gravois hors de la site et mise au dépôt de stockage désigné par le maître d'ouvrage. (cf. plan de démolition)</t>
    </r>
  </si>
  <si>
    <t>Murs ép. 10cm RDC et R+1</t>
  </si>
  <si>
    <t>Murs ép. 20cm RDC et R+1</t>
  </si>
  <si>
    <t>Démolition avec soin dallage en béton avec 
- Dépose revêtement sol avec support (Chape)
- Dépose bordure (soubassement en maçonnerie de moellons) , y compris évacuation des gravois hors du site si besoin. (cf. plan de démolition)</t>
  </si>
  <si>
    <t>Escalier en béton armé</t>
  </si>
  <si>
    <t>Tuyau d'évacuation à l'extérieur du bâtiment</t>
  </si>
  <si>
    <t>Compteur électrique JIRAMA</t>
  </si>
  <si>
    <t>Armoire électrique</t>
  </si>
  <si>
    <t>Tuyau d'évacuation à l'intérieur du bâtiment</t>
  </si>
  <si>
    <t>Mise en œuvre déblai-remblai, y compris toutes sujétions de mise en œuvre</t>
  </si>
  <si>
    <t>Déblai-remblai</t>
  </si>
  <si>
    <t xml:space="preserve">Réservoir d'eau </t>
  </si>
  <si>
    <t>Murs intérieurs et extérieurs épaisseur 20cm</t>
  </si>
  <si>
    <t>Dépose avec soin toutes les menuiseries en  aluminium (fenêtres naco) existante avec dépose tous les accessoires de pose et fixations, y compris évacuations des gravois hors de la site et mise au dépôt de stockage désigné par le maître d'ouvrage. (cf. plan de démolition)</t>
  </si>
  <si>
    <t>Fourniture et pose couverture en panneau sandwich en polystyrène expansé,  tôle supérieure 50/100 et inferieure 40/100, y compris tous les accessoires de pose et sujétions de mise en œuvre. (cf. plan)</t>
  </si>
  <si>
    <t>Pissette Balcon</t>
  </si>
  <si>
    <t>Fourniture et pose crapaudine plastique Ø 100, y compris toutes sujétion de pose et de mise en en œuvre.</t>
  </si>
  <si>
    <t>Fourniture et pose moignon en plomb vertical Ø 100, y compris toutes sujétion de pose et de mise en en œuvre.</t>
  </si>
  <si>
    <t>Fourniture et mise en œuvre Film polyane, épaisseur 200 µ, placé entre le béton de forme et l’hérissonnage, y compris toutes sujétions de pose et de mise en œuvre.</t>
  </si>
  <si>
    <t>Fourniture et mise en œuvre forme de pente en béton ordinaire dosé à 300kg/m3, y compris toutes sujétions de mise en œuvre</t>
  </si>
  <si>
    <t xml:space="preserve"> 2-10</t>
  </si>
  <si>
    <t>2-10.1</t>
  </si>
  <si>
    <t>Démolition avec soin des regards de visite en béton armé, y compris évacuation des gravois hors du site si besoin. (cf. plan de démolition)</t>
  </si>
  <si>
    <t>Regards EP, EU et Bac à graisse</t>
  </si>
  <si>
    <t>Escalier RDC au R+1</t>
  </si>
  <si>
    <t>Remblai de terre pour comblement des fouilles y compris épandage, réglage et arrosage, damage et toutes sujétions.</t>
  </si>
  <si>
    <t xml:space="preserve">Couche de fermeture en lit de sable </t>
  </si>
  <si>
    <t>4.10</t>
  </si>
  <si>
    <t xml:space="preserve">Escalier RDC au  R+3 </t>
  </si>
  <si>
    <t>2-10.2</t>
  </si>
  <si>
    <t>2-10.3</t>
  </si>
  <si>
    <r>
      <t>Démolition avec soin maçonnerie de briques pleines épaisseur 10cm avec :
- Dépose tous les revêtements mural</t>
    </r>
    <r>
      <rPr>
        <i/>
        <sz val="9"/>
        <color indexed="8"/>
        <rFont val="Arial"/>
        <family val="2"/>
      </rPr>
      <t xml:space="preserve">
 y compris évacuation des gravois hors du site (cf. plan de démolition)</t>
    </r>
  </si>
  <si>
    <r>
      <t>Démolition avec soin maçonnerie de briques pleines épaisseur 20cm avec :
- Dépose tous les revêtements mural</t>
    </r>
    <r>
      <rPr>
        <i/>
        <sz val="9"/>
        <color indexed="8"/>
        <rFont val="Arial"/>
        <family val="2"/>
      </rPr>
      <t xml:space="preserve">
 y compris évacuation des gravois hors du site (cf. plan de démolition)</t>
    </r>
  </si>
  <si>
    <t>Démolition avec soin béton en infrastructure (Semelles, Longrines, attentes poteaux, chainage etc...), y compris évacuation des gravois hors du site si besoin. (cf. plan de démolition)</t>
  </si>
  <si>
    <t>6.7</t>
  </si>
  <si>
    <t>6.8</t>
  </si>
  <si>
    <t>6.9</t>
  </si>
  <si>
    <t>6.10</t>
  </si>
  <si>
    <t>6.11</t>
  </si>
  <si>
    <t>7.7</t>
  </si>
  <si>
    <t>7.8</t>
  </si>
  <si>
    <t>7.9</t>
  </si>
  <si>
    <t>5.14</t>
  </si>
  <si>
    <t>5.15</t>
  </si>
  <si>
    <t xml:space="preserve"> Evacuation EP</t>
  </si>
  <si>
    <t xml:space="preserve"> Evacuation EP, EU, EV</t>
  </si>
  <si>
    <t>Fourniture et pose tuyau en PVC Ø 100 remplis du béton ordinaire, y compris toutes sujétions de pose et mise en œuvre.</t>
  </si>
  <si>
    <t>Forme de pente cheneau , Toitures, terrasses, balcon</t>
  </si>
  <si>
    <t>Terrasse R+2 Façade latérale gauche</t>
  </si>
  <si>
    <t>Fourniture et pose couche de fermeture en lit sable 4cm d'épaisseur, y compris toutes sujétion de mise en œuvre</t>
  </si>
  <si>
    <t>2-5.3</t>
  </si>
  <si>
    <t>2-7.5</t>
  </si>
  <si>
    <t>2-7.6</t>
  </si>
  <si>
    <t>2-7.7</t>
  </si>
  <si>
    <t>2-9.5</t>
  </si>
  <si>
    <t>2-9.6</t>
  </si>
  <si>
    <t>2-9.7</t>
  </si>
  <si>
    <t>2-10.4</t>
  </si>
  <si>
    <t xml:space="preserve"> 2-11</t>
  </si>
  <si>
    <t>2-11.1</t>
  </si>
  <si>
    <t>2-11.2</t>
  </si>
  <si>
    <t>2-11.3</t>
  </si>
  <si>
    <t xml:space="preserve">Confection et mise en œuvre réservoir d'eau à filtrer en béton armé, de dimensions 3,23x3,72x0,85m :  avec 
- Couvercle et trappe de visite en béton armé
- Enduit au mortier de ciment étanche
- Fibre avec finition résine
 y compris fourniture et pose filtre pour réservoir d'eau et toutes sujétions de mise en œuvre. (cf. plan)
</t>
  </si>
  <si>
    <t>Fourniture et pose pannes C métallique de dimensions 120x50x2x2, fixées sur chainage rampant en béton armé avec échantignole et lierne métallique. Les assemblages se feront par boulonnage directe ou à l’aide de gousset boulonné. y compris toutes sujétions de pose et de mise en œuvre. (cf. plan)</t>
  </si>
  <si>
    <r>
      <t xml:space="preserve">Fourniture et pose tuyau pissette en PVC </t>
    </r>
    <r>
      <rPr>
        <sz val="9"/>
        <rFont val="Calibri"/>
        <family val="2"/>
      </rPr>
      <t>Ø</t>
    </r>
    <r>
      <rPr>
        <i/>
        <sz val="9"/>
        <rFont val="Arial"/>
        <family val="2"/>
      </rPr>
      <t xml:space="preserve"> 40, y compris accessoires de pose et toutes sujétions de mise en œuvre. </t>
    </r>
  </si>
  <si>
    <t xml:space="preserve">Fourniture et mise en œuvre d'étanchéité bicouche, comprenant :
- Enduit d'imprégnation
- 1ere couche bande elastophene flam 180 à souder (SOPREMA) ou équivalent AXTER ou autre marque normée
- 2eme couche bande elastophene flam 180 à souder auto protégée (SOPREMA) ou équivalent AXTER ou autre marque normée
 -  y compris tous les accessoires et sujétions de pose  pour assurer une étanchéité parfaite </t>
  </si>
  <si>
    <t>Dépose avec soin descente d'eau pluviale en PVC, avec dépose tous les accessoires et fixations, y compris évacuations des gravois hors de la site et mise au dépôt de stockage désigné par le maître d'ouvrage. (cf. plan de démolition)</t>
  </si>
  <si>
    <t>2-5.4</t>
  </si>
  <si>
    <r>
      <t>Dépose avec</t>
    </r>
    <r>
      <rPr>
        <i/>
        <sz val="9"/>
        <rFont val="Arial"/>
        <family val="2"/>
      </rPr>
      <t xml:space="preserve"> soin plancher en bois</t>
    </r>
    <r>
      <rPr>
        <i/>
        <sz val="9"/>
        <color indexed="8"/>
        <rFont val="Arial"/>
        <family val="2"/>
      </rPr>
      <t xml:space="preserve"> et plinthe avec dépose de tous les accessoires et fixations (Solive etc…), y compris évacuations des gravois hors de la site et mise au dépôt de stockage désigné par le maître d'ouvrage. (cf. plan de démolition)</t>
    </r>
  </si>
  <si>
    <r>
      <t>Dépose avec</t>
    </r>
    <r>
      <rPr>
        <i/>
        <sz val="9"/>
        <rFont val="Arial"/>
        <family val="2"/>
      </rPr>
      <t xml:space="preserve"> soin faux plafond en bois</t>
    </r>
    <r>
      <rPr>
        <i/>
        <sz val="9"/>
        <color indexed="8"/>
        <rFont val="Arial"/>
        <family val="2"/>
      </rPr>
      <t>, avec dépose tous les accessoires et fixations, y compris évacuations des gravois hors de la site et mise au dépôt de stockage désigné par le maître d'ouvrage. (cf. plan de démolition)</t>
    </r>
  </si>
  <si>
    <t>Démolition avec soin paillasse de cuisine en béton armé, avec revêtement en carreau et étagère en bois, y compris évacuation des gravois hors de la site et mise au dépôt de stockage désigné par le maître d'ouvrage.  (cf. plan de démolition)</t>
  </si>
  <si>
    <t>Démolition avec soin escalier en béton armé avec :
- Revêtements avec support
- Nez de marche
 y compris évacuation des gravois hors du site si besoin et mise au dépôt de stockage désigné par le maître d'ouvrage.  (cf. plan de démolition)</t>
  </si>
  <si>
    <t>Dépose avec soin tuyau d'évacuation en PVC de tous diamètres à l'extérieur du bâtiment , y compris tous les accessoires de pose depuis les appareils jusqu'au regard.(cf. plan de démolition)</t>
  </si>
  <si>
    <t>Démolition avec soin et vidange du puisard existant avec nettoyage et enlèvement des gravois, (cf. plan de démolition)</t>
  </si>
  <si>
    <t>Appareils sanitaire, Douche, Cuisine, WC et toilettes</t>
  </si>
  <si>
    <t xml:space="preserve">Pissoir </t>
  </si>
  <si>
    <t>Dépose avec soin et déplacement compteur électrique JIRAMA existant, y compris toutes sujétions de mise en œuvre (emplacement suivant plan du projet)</t>
  </si>
  <si>
    <t>Dépose avec soin poteau métallique avec protections des arbres, y compris toutes sujétions et mise au dépôt de stockage désigné par le maître d'ouvrage.(cf. plan de démolition)</t>
  </si>
  <si>
    <t>Installation et repli de chantier : clôture de chantier, baraque pour stockage des matériaux et matériels, sanitaire de chantier, bureau de chantier, gardiennage du chantier, frais étude et plan d'exécution, implantation, etc..., y compris amené personnels, matériels et repli de chantier.</t>
  </si>
  <si>
    <t>Fourniture et mise en œuvre hérissonnage en tout-venant 40/70, épaisseur : 15cm, y compris toutes sujétions de mise en œuvre.</t>
  </si>
  <si>
    <t xml:space="preserve">Fourniture et mise en œuvre de maçonnerie de parement en briques de terre cuite d'épaisseur 20 cm avec des joints creux, hourdée au mortier de ciment dosé à 300kg/m3 CEMII, 1ere et 2eme rang hourdée au mortier de ciment hydrofugé au RDC, ainsi que toutes sujétions de mise en œuvre suivant les règles de l'art.(cf. plan) </t>
  </si>
  <si>
    <t>Revêtement de la cours</t>
  </si>
  <si>
    <t>Fourniture et mise en œuvre chape dosé à 400 Kg/m3 de ciment CEMI 42,5 d'épaisseur 4cm, y compris le pilonnage et le dressage de la surface horizontale et toutes sujétions de mise en œuvre.</t>
  </si>
  <si>
    <r>
      <t xml:space="preserve">Fourniture et pose tuyau de descente d'eau pluviale en tuyau PVC </t>
    </r>
    <r>
      <rPr>
        <sz val="9"/>
        <rFont val="Calibri"/>
        <family val="2"/>
      </rPr>
      <t>Ø</t>
    </r>
    <r>
      <rPr>
        <i/>
        <sz val="9"/>
        <rFont val="Arial"/>
        <family val="2"/>
      </rPr>
      <t xml:space="preserve"> 100, y compris tous les accessoires de pose et toutes sujétions de mise en œuvre. </t>
    </r>
  </si>
  <si>
    <t>6.12</t>
  </si>
  <si>
    <t>Dépose avec soin câble TELMA, y compris tous sujétions de mise en œuvre. (cf. plan de démolition)</t>
  </si>
  <si>
    <t>Dépose avec soin armoire électrique courant fort et courant faible (TGBT, switch) , y compris dépose des protections (disjoncteurs)  et mise au dépôt de stockage désigné par le maître d'ouvrage.(cf. plan de démolition)</t>
  </si>
  <si>
    <t>Dépose avec soin des câbles électrique (alimentation courant fort et courant faible) avec dépose boite de dérivations, y compris isolation alimentation électrique et mise au dépôt de stockage désigné par le maître d'ouvrage.(cf. plan de démolition)</t>
  </si>
  <si>
    <t>Dépose avec soin des appareillages électrique courant fort et courant faible (prises, interrupteurs, etc…) y compris de pose boite d'encastrement et mise au dépôt de stockage désigné par le maître d'ouvrage.(cf. plan de démolition)</t>
  </si>
  <si>
    <t>Appareillages électrique RDC et R+1</t>
  </si>
  <si>
    <t>Dépose avec soin des luminaires plafonnier et mural, y compris tous les accessoires, fixations et mise au dépôt de stockage désigné par le maître d'ouvrage.(cf. plan de démolition)</t>
  </si>
  <si>
    <t>Luminaires intérieurs et extérieurs RDC-R+1</t>
  </si>
  <si>
    <t>Dépose avec soin antenne, y compris accessoires de fixations et mise au dépôt de stockage désigné par le maître d'ouvrage.(cf. plan de démolition)</t>
  </si>
  <si>
    <t>Dépose avec soin tuyau d'évacuation en PVC de tous diamètres à l'intérieur du bâtiment , y compris tous les accessoires de pose depuis les appareils et mise au dépôt de stockage désigné par le maître d'ouvrage.(cf. plan de démolition)</t>
  </si>
  <si>
    <t>Dépose avec soin tuyau d'alimentation et distribution de tous diamètre, y compris dépose tous les accessoires (coude, vanne d'arrêt1/4 , etc...) et mise au dépôt de stockage désigné par le maître d'ouvrage.(cf. plan de démolition)</t>
  </si>
  <si>
    <t>Dépose avec soin appareil sanitaire (Siege, receveur de douche, lave main, porte papier hygiénique, porte serviette, évier, miroir, robinetteries etc...), y compris dépose tous les accessoires  et mise au dépôt de stockage désigné par le maître d'ouvrage.(cf. plan de démolition)</t>
  </si>
  <si>
    <t>Dépose avec soin pissoir (Caniveau, revêtement mural, etc...), y compris dépose tous les accessoires et mise au dépôt de stockage désigné par le maître d'ouvrage.(cf. plan de démolition)</t>
  </si>
  <si>
    <t>Dépose avec soin points d'eau, avec:
- Protections des arbres  
-dépose tuyauterie, 
y compris toutes sujétions et mise au dépôt de stockage désigné par le maître d'ouvrage.(cf. plan de démolition)</t>
  </si>
  <si>
    <r>
      <t>Fourniture et mise en œuvre remblai de substitution sous semelle en GCNT0/31</t>
    </r>
    <r>
      <rPr>
        <i/>
        <vertAlign val="superscript"/>
        <sz val="9"/>
        <rFont val="Arial"/>
        <family val="2"/>
      </rPr>
      <t>5</t>
    </r>
    <r>
      <rPr>
        <i/>
        <sz val="9"/>
        <rFont val="Arial"/>
        <family val="2"/>
      </rPr>
      <t>, y compris fourniture et pose de membrane de géotextile au droit des remblais de substitution et toutes sujétion de mise en œuvre.(cf. notes LNTPB)</t>
    </r>
  </si>
  <si>
    <t>Confection et mise en œuvre escalier en béton armé dosé à 350kg /m3 de Ciment CEM I 42,5,malaxé à la bétonnière avec :
- Ferraillages
- Coffrages,
 y compris pervibration mécanique et toutes sujétions de mise en œuvre. (cf. plan)</t>
  </si>
  <si>
    <t>Couverture en tôle</t>
  </si>
  <si>
    <t xml:space="preserve">Fourniture et mise en œuvre d'étanchéité liquide (SOPREMA) ou équivalent,
 -  y compris tous les accessoires et sujétions de pose  pour assurer une étanchéité parfaite </t>
  </si>
  <si>
    <t>9.1</t>
  </si>
  <si>
    <t>9.2</t>
  </si>
  <si>
    <t>9.3</t>
  </si>
  <si>
    <r>
      <t xml:space="preserve">Fourniture et pose baguette d'angle en aluminium (longueur 2m50), y compris tous les accessoires de pose et toutes sujétions de mise en œuvre.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  <r>
      <rPr>
        <b/>
        <i/>
        <sz val="9"/>
        <rFont val="Arial"/>
        <family val="2"/>
      </rPr>
      <t xml:space="preserve">
</t>
    </r>
  </si>
  <si>
    <r>
      <t xml:space="preserve">Fourniture et pose nez de marche en aluminium pour les nez de marche des escaliers, y compris tous les accessoires de pose et toutes sujétions de mise en œuvre.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  <r>
      <rPr>
        <b/>
        <i/>
        <sz val="9"/>
        <rFont val="Arial"/>
        <family val="2"/>
      </rPr>
      <t xml:space="preserve">
</t>
    </r>
  </si>
  <si>
    <t xml:space="preserve">Escaliers </t>
  </si>
  <si>
    <t>Murs intérieurs et plafond</t>
  </si>
  <si>
    <t xml:space="preserve">Murs intérieurs et extérieurs, plafond </t>
  </si>
  <si>
    <t xml:space="preserve">Murs intérieurs et plafond </t>
  </si>
  <si>
    <t xml:space="preserve">Fourniture et mise en œuvre peinture à l'huile. y compris toutes sujétions de mise en œuvre
</t>
  </si>
  <si>
    <t>Fourniture et mise en œuvre peinture sous couche, y compris tous les travaux de préparation des surfaces à peindre et toutes sujétions de mise en œuvre.</t>
  </si>
  <si>
    <t>Fourniture et application enduit beissier en 2 couches, y compris tous les travaux de préparation des surfaces et toutes sujétions de mise en œuvre.</t>
  </si>
  <si>
    <t>REVETEMENT - PLAFONNAGE - CLOISON</t>
  </si>
  <si>
    <t>Fourniture et pose faux plafond  en BA13 standard , y compris toutes les accessoires de pose et toutes sujétions de mise en œuvre (cf. plan)</t>
  </si>
  <si>
    <t>9.4</t>
  </si>
  <si>
    <t>9.5</t>
  </si>
  <si>
    <t>9.6</t>
  </si>
  <si>
    <t>9.7</t>
  </si>
  <si>
    <t>9.8</t>
  </si>
  <si>
    <t>9.9</t>
  </si>
  <si>
    <t>Compteur divisionnaire</t>
  </si>
  <si>
    <t>Evacuation EU, EV, EP</t>
  </si>
  <si>
    <t>Fourniture et pose tuyau d'évacuation (à l'intérieur et à l'extérieur du bâtiment) en PVC de tous diamètres nécessaires, y compris toutes accessoires de pose depuis les appareils jusqu'au regard. (Cf plan)</t>
  </si>
  <si>
    <t xml:space="preserve">Compteur divisionnaire d'eau </t>
  </si>
  <si>
    <t xml:space="preserve">Salle d'eau, Toilettes Hommes et Femmes </t>
  </si>
  <si>
    <t>Fourniture et pose lave main simple vasque, y compris fourniture et pose robinetterie, accessoires  et toutes sujétions de mise en œuvre. (Cf plan)</t>
  </si>
  <si>
    <t>VB et VH</t>
  </si>
  <si>
    <t>Fourniture et pose pissoir, y compris fourniture et pose des accessoires  et toutes sujétions de mise en œuvre. (Cf plan)</t>
  </si>
  <si>
    <t>Toilettes Hommes RDC</t>
  </si>
  <si>
    <t>9.10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</si>
  <si>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</si>
  <si>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</si>
  <si>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</si>
  <si>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</si>
  <si>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</si>
  <si>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</si>
  <si>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</si>
  <si>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</si>
  <si>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</si>
  <si>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</si>
  <si>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</si>
  <si>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</si>
  <si>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</si>
  <si>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</si>
  <si>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</si>
  <si>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</si>
  <si>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</si>
  <si>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</si>
  <si>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</si>
  <si>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</si>
  <si>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</si>
  <si>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</si>
  <si>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</si>
  <si>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14.25</t>
  </si>
  <si>
    <t>14.26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</si>
  <si>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</si>
  <si>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</si>
  <si>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</si>
  <si>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</si>
  <si>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</si>
  <si>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</si>
  <si>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</si>
  <si>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</si>
  <si>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</si>
  <si>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</si>
  <si>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</si>
  <si>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</si>
  <si>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</si>
  <si>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</si>
  <si>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Fourniture et pose lavabo simple vasque, y compris fourniture et pose robinetterie, accessoires  et toutes sujétions de mise en œuvre. (Cf plan)</t>
  </si>
  <si>
    <t>Fourniture et pose lavabo double vasque, y compris fourniture et pose robinetterie, accessoires  et toutes sujétions de mise en œuvre. (Cf plan)</t>
  </si>
  <si>
    <t>Fourniture et pose lavabo simple vasque avec meuble, y compris fourniture et pose robinetterie, accessoires  et toutes sujétions de mise en œuvre. (Cf plan)</t>
  </si>
  <si>
    <t>Salle d'eau CN et DN</t>
  </si>
  <si>
    <t>Fourniture et pose lavabo triple vasque, y compris fourniture et pose robinetterie, accessoires  et toutes sujétions de mise en œuvre. (Cf plan)</t>
  </si>
  <si>
    <t>Toilettes Hommes &amp; Femmes</t>
  </si>
  <si>
    <t xml:space="preserve">Toilettes  Femmes </t>
  </si>
  <si>
    <t>13.15</t>
  </si>
  <si>
    <t>13.16</t>
  </si>
  <si>
    <t>13.17</t>
  </si>
  <si>
    <t>13.18</t>
  </si>
  <si>
    <t>13.19</t>
  </si>
  <si>
    <r>
      <t xml:space="preserve">Fourniture et pose grille d'aération </t>
    </r>
    <r>
      <rPr>
        <sz val="9"/>
        <rFont val="Calibri"/>
        <family val="2"/>
      </rPr>
      <t>Ø</t>
    </r>
    <r>
      <rPr>
        <i/>
        <sz val="9"/>
        <rFont val="Arial"/>
        <family val="2"/>
      </rPr>
      <t>100, y compris tous les accessoires de pose et sujétions de mise œuvre. (Cf plan)</t>
    </r>
  </si>
  <si>
    <t>Fourniture et pose chauffe eau électrique 50litres, y compris tous les accessoires de pose et toutes sujétions de mise en œuvre. (Cf plan)</t>
  </si>
  <si>
    <t>Fourniture et pose porte savon, y compris tous les accessoires de pose et toutes sujétions de mise en œuvre. (Cf plan)</t>
  </si>
  <si>
    <t>Fourniture et pose porte serviette, y compris tous les accessoires de pose et toutes sujétions de mise en œuvre. (Cf plan)</t>
  </si>
  <si>
    <r>
      <t xml:space="preserve">Fourniture et pose de carreaux en grès cérame, de dimensions 60x60cm, posé sur ciment colle type C1 avec des joints gris anthracite de largeur 2mm, y compris tous les accessoires de pose  et toutes sujétions de mise en œuvre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</si>
  <si>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r>
      <t xml:space="preserve">Fourniture et pose de carreaux en grès cérame antidérapant, de dimensions 30x30cm, posé sur ciment colle type C1 avec des joints gris anthracite de largeur 2mm, y compris tous les accessoires de pose  et toutes sujétions de mise en œuvre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</si>
  <si>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t>Cloison Sanitaire</t>
  </si>
  <si>
    <t>5.16</t>
  </si>
  <si>
    <t>Fourniture et pose faux plafond  en BA13 hydrofuge , y compris tous les accessoires de pose et toutes sujétions de mise en œuvre (cf. plan)</t>
  </si>
  <si>
    <r>
      <t xml:space="preserve">Fourniture et mise en œuvre dalle hourdis en terre cuite d'épaisseur </t>
    </r>
    <r>
      <rPr>
        <i/>
        <sz val="9"/>
        <rFont val="Arial"/>
        <family val="2"/>
      </rPr>
      <t>15cm</t>
    </r>
    <r>
      <rPr>
        <i/>
        <sz val="9"/>
        <color theme="1"/>
        <rFont val="Arial"/>
        <family val="2"/>
      </rPr>
      <t xml:space="preserve">  avec : 
- Dalle de compression en béton armé dosé à 350kg/m3
- Poutrelles en béton armé dosé à 350kg/m3
- Coffrage avec étayage
y compris tous les accessoires et sujétion de mise en œuvre. (cf. plan)</t>
    </r>
  </si>
  <si>
    <t>6.13</t>
  </si>
  <si>
    <t>6.14</t>
  </si>
  <si>
    <t>5.17</t>
  </si>
  <si>
    <t>8.1</t>
  </si>
  <si>
    <t>8.2</t>
  </si>
  <si>
    <t>8.3</t>
  </si>
  <si>
    <t>8.4</t>
  </si>
  <si>
    <t>8.5</t>
  </si>
  <si>
    <t>8.6</t>
  </si>
  <si>
    <t>Brise soleil en bois</t>
  </si>
  <si>
    <t>10.1</t>
  </si>
  <si>
    <t>10.2</t>
  </si>
  <si>
    <t>10.3</t>
  </si>
  <si>
    <t>10.4</t>
  </si>
  <si>
    <t>11.1</t>
  </si>
  <si>
    <t>Cloison en BA 13</t>
  </si>
  <si>
    <t>OUVRAGE METALLIQUE</t>
  </si>
  <si>
    <t>OUVRAGE BOIS</t>
  </si>
  <si>
    <t>10.5</t>
  </si>
  <si>
    <t>Grille de protection</t>
  </si>
  <si>
    <t>10.6</t>
  </si>
  <si>
    <t>10.7</t>
  </si>
  <si>
    <t>Garde-corps Mezzanine</t>
  </si>
  <si>
    <t>Garde-corps  Balcon, Terrasse R+3</t>
  </si>
  <si>
    <t>10.8</t>
  </si>
  <si>
    <t>Bac à fleur</t>
  </si>
  <si>
    <t>Bureau DN et CN</t>
  </si>
  <si>
    <t>9.11</t>
  </si>
  <si>
    <t xml:space="preserve">Revêtement sol salle d'eau, Toilettes </t>
  </si>
  <si>
    <t xml:space="preserve">Murs : salle d'eau, toilettes </t>
  </si>
  <si>
    <r>
      <t xml:space="preserve">Fourniture et pose de carreau en faïences 20x60cm avec listel, hauteur 1,50m, posé sur ciment colle de type C1, y compris tous les accessoires de pose et toutes sujétions de mise en œuvre.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  <r>
      <rPr>
        <b/>
        <i/>
        <sz val="9"/>
        <rFont val="Arial"/>
        <family val="2"/>
      </rPr>
      <t xml:space="preserve">
</t>
    </r>
  </si>
  <si>
    <r>
      <t xml:space="preserve">Fourniture et pose de carreaux en grès cérame antidérapant, de dimensions 60x60cm, posé sur ciment colle type C1 avec des joints gris anthracite de largeur 2mm, y compris tous les accessoires de pose  et toutes sujétions de mise en œuvre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</si>
  <si>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t>Murs intérieurs, extérieurs et plafond</t>
  </si>
  <si>
    <t>4.11</t>
  </si>
  <si>
    <t>Revêtement sol Terrasse et balcon</t>
  </si>
  <si>
    <t>Plinthe terrasse et balcon</t>
  </si>
  <si>
    <t>Revêtement paillasse kitchenette et cuisine</t>
  </si>
  <si>
    <t>9.12</t>
  </si>
  <si>
    <t>9.13</t>
  </si>
  <si>
    <t>9.14</t>
  </si>
  <si>
    <r>
      <t xml:space="preserve">Fourniture et pose de plinthe en carreau grès cérame, de dimensions 60x7cm, posé sur ciment colle de type C1, 
- Finition biseauté 
y compris tous les accessoires de pose  et toutes sujétions de mise en œuvre (cf. plan)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</si>
  <si>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r>
      <t xml:space="preserve">Fourniture et pose de plinthe en carreau grès cérame antidérapant, de dimensions 60x7cm, posé sur ciment colle de type C1, 
- Finition biseauté 
y compris tous les accessoires de pose  et toutes sujétions de mise en œuvre (cf. plan)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</si>
  <si>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t>Brise soleil métallique</t>
  </si>
  <si>
    <t>Main courante escalier RDC au R+3</t>
  </si>
  <si>
    <t>Garde-corps escalier RDC au R+3</t>
  </si>
  <si>
    <r>
      <t xml:space="preserve">Fourniture et pose de carreau mural en faïences 10x20cm couleur blanc, posé sur ciment colle de type C1.
- WC = Hauteur 1,60m
- SDE = Hauteur 2,10m 
 y compris tous les accessoires de pose et toutes sujétions de mise en œuvre.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  <r>
      <rPr>
        <b/>
        <i/>
        <sz val="9"/>
        <rFont val="Arial"/>
        <family val="2"/>
      </rPr>
      <t xml:space="preserve">
</t>
    </r>
  </si>
  <si>
    <r>
      <rPr>
        <b/>
        <i/>
        <u/>
        <sz val="10"/>
        <color indexed="8"/>
        <rFont val="Arial"/>
        <family val="2"/>
      </rPr>
      <t>RDC:</t>
    </r>
    <r>
      <rPr>
        <b/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 xml:space="preserve">Comptabilité
</t>
    </r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CN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 DN, Responsable de la comptabilité</t>
    </r>
  </si>
  <si>
    <r>
      <t xml:space="preserve">
</t>
    </r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Stockage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Personnel d'appui
</t>
    </r>
    <r>
      <rPr>
        <b/>
        <i/>
        <u/>
        <sz val="10"/>
        <color indexed="8"/>
        <rFont val="Arial"/>
        <family val="2"/>
      </rPr>
      <t xml:space="preserve">R+3: </t>
    </r>
    <r>
      <rPr>
        <i/>
        <sz val="10"/>
        <color indexed="8"/>
        <rFont val="Arial"/>
        <family val="2"/>
      </rPr>
      <t xml:space="preserve">Cuisine, Stockage </t>
    </r>
  </si>
  <si>
    <t>Fourniture et pose bloc porte coupe feu 1heure
- Serrure à 1 point 
- barre antipanique
- NFP 23 - 501
- Marque NF ACERFEU avec certificat
Y compris toutes sujétions de mise en œuvre
Dimensions hors tous = 900x2100mm</t>
  </si>
  <si>
    <t>RDC: Escalier
R+1: Escalier
R+2: Escalier
R+3: Escalier</t>
  </si>
  <si>
    <t>RDC: Kitchenette</t>
  </si>
  <si>
    <t>Fourniture et pose bloc porte pleine en bois dur
- Serrure à 1 point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800x2100mm</t>
  </si>
  <si>
    <t>Fourniture et pose bloc porte isoplane
- Serrure à 1 point avec clé simple
- Ferme porte hydraulique
- Garniture: Poignée en aluminium avec rosace
- 3 Paumelles 140mm 
-  Chambranle (côté ouverture) et couvre joint  (1/4 rond) en bois
- Butée de porte 
Y compris toutes sujétions de mise en œuvre
Dimensions hors tous = 800x2100mm</t>
  </si>
  <si>
    <r>
      <rPr>
        <b/>
        <i/>
        <u/>
        <sz val="10"/>
        <color indexed="8"/>
        <rFont val="Arial"/>
        <family val="2"/>
      </rPr>
      <t xml:space="preserve">RDC: </t>
    </r>
    <r>
      <rPr>
        <i/>
        <sz val="10"/>
        <color indexed="8"/>
        <rFont val="Arial"/>
        <family val="2"/>
      </rPr>
      <t xml:space="preserve">Toilettes femmes, toilettes hommes
</t>
    </r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Toilettes femmes, toilettes hommes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Toilettes hommes
</t>
    </r>
    <r>
      <rPr>
        <b/>
        <i/>
        <u/>
        <sz val="10"/>
        <color indexed="8"/>
        <rFont val="Arial"/>
        <family val="2"/>
      </rPr>
      <t xml:space="preserve">R+3: </t>
    </r>
    <r>
      <rPr>
        <i/>
        <sz val="10"/>
        <color indexed="8"/>
        <rFont val="Arial"/>
        <family val="2"/>
      </rPr>
      <t>Toilettes femmes, toilettes hommes</t>
    </r>
  </si>
  <si>
    <t>Fourniture et pose bloc porte isoplane
- Serrure à condamnation avec avertisseur (rouge, vert)
- Garniture: Poignée en aluminium avec rosace
- 3 Paumelles 140mm 
-  Chambranle (côté ouverture) et couvre joint  (1/4 rond) en bois
- Butée de porte 
Y compris toutes sujétions de mise en œuvre
Dimensions hors tous = 800x2100mm</t>
  </si>
  <si>
    <r>
      <t xml:space="preserve">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Toilettes femmes </t>
    </r>
  </si>
  <si>
    <t>Fourniture et pose bloc porte pleine en bois dur
- Serrure à condamnation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800x2100mm</t>
  </si>
  <si>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SDE CN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>SDE DN</t>
    </r>
  </si>
  <si>
    <t>Fourniture et pose bloc porte pleine en bois dur
- Serrure à 1 point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700x2100mm</t>
  </si>
  <si>
    <r>
      <rPr>
        <b/>
        <i/>
        <u/>
        <sz val="10"/>
        <color indexed="8"/>
        <rFont val="Arial"/>
        <family val="2"/>
      </rPr>
      <t>R+1:</t>
    </r>
    <r>
      <rPr>
        <i/>
        <sz val="10"/>
        <color indexed="8"/>
        <rFont val="Arial"/>
        <family val="2"/>
      </rPr>
      <t xml:space="preserve"> Local serveur</t>
    </r>
  </si>
  <si>
    <t>Fourniture et pose bloc porte isoplane
- Serrure à condamnation 
- Garniture: Poignée en aluminium avec rosace
- 3 Paumelles 140mm 
-  Chambranle (côté ouverture) et couvre joint  (1/4 rond) en bois
- Butée de porte 
Y compris toutes sujétions de mise en œuvre
Dimensions hors tous = 700x1850mm</t>
  </si>
  <si>
    <r>
      <rPr>
        <b/>
        <i/>
        <u/>
        <sz val="10"/>
        <color indexed="8"/>
        <rFont val="Arial"/>
        <family val="2"/>
      </rPr>
      <t>RDC:</t>
    </r>
    <r>
      <rPr>
        <i/>
        <sz val="10"/>
        <color indexed="8"/>
        <rFont val="Arial"/>
        <family val="2"/>
      </rPr>
      <t xml:space="preserve"> Toilettes femmes, toilettes hommes
</t>
    </r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Toilettes femmes, toilettes hommes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Toilettes hommes
</t>
    </r>
    <r>
      <rPr>
        <b/>
        <i/>
        <u/>
        <sz val="10"/>
        <color indexed="8"/>
        <rFont val="Arial"/>
        <family val="2"/>
      </rPr>
      <t xml:space="preserve">R+3: </t>
    </r>
    <r>
      <rPr>
        <i/>
        <sz val="10"/>
        <color indexed="8"/>
        <rFont val="Arial"/>
        <family val="2"/>
      </rPr>
      <t>Toilettes femmes, toilettes hommes</t>
    </r>
  </si>
  <si>
    <t>Fourniture et pose bloc porte double ouvrant en bois dur, capitonnée pour atteindre un affaiblissement acoustique de 70 dB
- Serrure à 1 point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1500x2100mm</t>
  </si>
  <si>
    <r>
      <rPr>
        <b/>
        <i/>
        <u/>
        <sz val="10"/>
        <color indexed="8"/>
        <rFont val="Arial"/>
        <family val="2"/>
      </rPr>
      <t xml:space="preserve">R+3: </t>
    </r>
    <r>
      <rPr>
        <i/>
        <sz val="10"/>
        <color indexed="8"/>
        <rFont val="Arial"/>
        <family val="2"/>
      </rPr>
      <t>Salle de réunion</t>
    </r>
  </si>
  <si>
    <r>
      <rPr>
        <b/>
        <i/>
        <u/>
        <sz val="10"/>
        <color indexed="8"/>
        <rFont val="Arial"/>
        <family val="2"/>
      </rPr>
      <t xml:space="preserve">RDC: </t>
    </r>
    <r>
      <rPr>
        <i/>
        <sz val="10"/>
        <color indexed="8"/>
        <rFont val="Arial"/>
        <family val="2"/>
      </rPr>
      <t xml:space="preserve">Gaine (Toilettes femmes), Gaine (LT), Gaine (PLB)
</t>
    </r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Gaine (Toilettes femmes), Gaine (LT), Gaine (PLB), Gaine (Stock)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Gaine (LT), Gaine (PLB)
</t>
    </r>
    <r>
      <rPr>
        <b/>
        <i/>
        <u/>
        <sz val="10"/>
        <color indexed="8"/>
        <rFont val="Arial"/>
        <family val="2"/>
      </rPr>
      <t xml:space="preserve">R+3: </t>
    </r>
    <r>
      <rPr>
        <i/>
        <sz val="10"/>
        <color indexed="8"/>
        <rFont val="Arial"/>
        <family val="2"/>
      </rPr>
      <t>Gaine (LT), Gaine (PLB),</t>
    </r>
  </si>
  <si>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Gaine (Toilettes hommes)
</t>
    </r>
    <r>
      <rPr>
        <b/>
        <i/>
        <u/>
        <sz val="10"/>
        <color indexed="8"/>
        <rFont val="Arial"/>
        <family val="2"/>
      </rPr>
      <t xml:space="preserve">R+3: </t>
    </r>
    <r>
      <rPr>
        <i/>
        <sz val="10"/>
        <color indexed="8"/>
        <rFont val="Arial"/>
        <family val="2"/>
      </rPr>
      <t>Gaine (Toilettes hommes)</t>
    </r>
  </si>
  <si>
    <t>Fourniture et pose porte pliante coulissante à 6 panneaux en bois isophonique
Dimensions hors tous = 6730x2100mm</t>
  </si>
  <si>
    <t>Fourniture et pose baie vitrée fixe en bois
- Vitrage feuilleté 4,4,2
Dimensions hors tous = 600x2100mm</t>
  </si>
  <si>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Responsable suivi 
</t>
    </r>
  </si>
  <si>
    <t>Fourniture et pose baie vitrée fixe en bois
- Vitrage feuilleté 4,4,2
Dimensions hors tous = 900x2100mm</t>
  </si>
  <si>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Secrétaire DN
</t>
    </r>
    <r>
      <rPr>
        <b/>
        <i/>
        <u/>
        <sz val="10"/>
        <color indexed="8"/>
        <rFont val="Arial"/>
        <family val="2"/>
      </rPr>
      <t>R+3 :</t>
    </r>
    <r>
      <rPr>
        <i/>
        <sz val="10"/>
        <color indexed="8"/>
        <rFont val="Arial"/>
        <family val="2"/>
      </rPr>
      <t xml:space="preserve"> salle de réunion, responsable des opérations, passation des marchés</t>
    </r>
  </si>
  <si>
    <t>12.1</t>
  </si>
  <si>
    <t>Brise soleil</t>
  </si>
  <si>
    <t>10.9</t>
  </si>
  <si>
    <t>10.10</t>
  </si>
  <si>
    <t>10.11</t>
  </si>
  <si>
    <t>10.12</t>
  </si>
  <si>
    <t>10.13</t>
  </si>
  <si>
    <t>10.14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</si>
  <si>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</si>
  <si>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</si>
  <si>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</si>
  <si>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</si>
  <si>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</si>
  <si>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</si>
  <si>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</si>
  <si>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</si>
  <si>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</si>
  <si>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</si>
  <si>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</si>
  <si>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</si>
  <si>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</si>
  <si>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</si>
  <si>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</si>
  <si>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</si>
  <si>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</si>
  <si>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</si>
  <si>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02</t>
  </si>
  <si>
    <t>01</t>
  </si>
  <si>
    <t>06</t>
  </si>
  <si>
    <t>23</t>
  </si>
  <si>
    <t>03</t>
  </si>
  <si>
    <t>08</t>
  </si>
  <si>
    <t>15</t>
  </si>
  <si>
    <t>16</t>
  </si>
  <si>
    <t>12</t>
  </si>
  <si>
    <t>07</t>
  </si>
  <si>
    <t>13.20</t>
  </si>
  <si>
    <t>13.21</t>
  </si>
  <si>
    <t>13.22</t>
  </si>
  <si>
    <r>
      <t xml:space="preserve">MALU 01 </t>
    </r>
    <r>
      <rPr>
        <b/>
        <u/>
        <sz val="9"/>
        <color indexed="8"/>
        <rFont val="Arial"/>
        <family val="2"/>
      </rPr>
      <t xml:space="preserve">
RDC:</t>
    </r>
    <r>
      <rPr>
        <sz val="9"/>
        <color indexed="8"/>
        <rFont val="Arial"/>
        <family val="2"/>
      </rPr>
      <t xml:space="preserve"> Hall </t>
    </r>
  </si>
  <si>
    <r>
      <t>MALU 02</t>
    </r>
    <r>
      <rPr>
        <b/>
        <u/>
        <sz val="9"/>
        <color indexed="8"/>
        <rFont val="Arial"/>
        <family val="2"/>
      </rPr>
      <t xml:space="preserve">
RDC:</t>
    </r>
    <r>
      <rPr>
        <sz val="9"/>
        <color indexed="8"/>
        <rFont val="Arial"/>
        <family val="2"/>
      </rPr>
      <t xml:space="preserve"> salle de réunion</t>
    </r>
  </si>
  <si>
    <r>
      <t>MALU 03</t>
    </r>
    <r>
      <rPr>
        <b/>
        <u/>
        <sz val="9"/>
        <color indexed="8"/>
        <rFont val="Arial"/>
        <family val="2"/>
      </rPr>
      <t xml:space="preserve">
RDC:</t>
    </r>
    <r>
      <rPr>
        <sz val="9"/>
        <color indexed="8"/>
        <rFont val="Arial"/>
        <family val="2"/>
      </rPr>
      <t xml:space="preserve"> Ressources Humaines</t>
    </r>
  </si>
  <si>
    <r>
      <t>MALU 04</t>
    </r>
    <r>
      <rPr>
        <b/>
        <u/>
        <sz val="9"/>
        <color indexed="8"/>
        <rFont val="Arial"/>
        <family val="2"/>
      </rPr>
      <t xml:space="preserve">
RDC</t>
    </r>
    <r>
      <rPr>
        <sz val="9"/>
        <color indexed="8"/>
        <rFont val="Arial"/>
        <family val="2"/>
      </rPr>
      <t xml:space="preserve">: Salle de réunion
</t>
    </r>
    <r>
      <rPr>
        <b/>
        <u/>
        <sz val="9"/>
        <color indexed="8"/>
        <rFont val="Arial"/>
        <family val="2"/>
      </rPr>
      <t>R+1:</t>
    </r>
    <r>
      <rPr>
        <sz val="9"/>
        <color indexed="8"/>
        <rFont val="Arial"/>
        <family val="2"/>
      </rPr>
      <t xml:space="preserve"> DAF, Communication</t>
    </r>
  </si>
  <si>
    <r>
      <t>MALU 06</t>
    </r>
    <r>
      <rPr>
        <b/>
        <u/>
        <sz val="9"/>
        <color indexed="8"/>
        <rFont val="Arial"/>
        <family val="2"/>
      </rPr>
      <t xml:space="preserve">
RDC: </t>
    </r>
    <r>
      <rPr>
        <sz val="9"/>
        <color indexed="8"/>
        <rFont val="Arial"/>
        <family val="2"/>
      </rPr>
      <t xml:space="preserve">Kitchenette, Personne d'appui chauffeurs
</t>
    </r>
    <r>
      <rPr>
        <b/>
        <u/>
        <sz val="9"/>
        <color indexed="8"/>
        <rFont val="Arial"/>
        <family val="2"/>
      </rPr>
      <t>R+3:</t>
    </r>
    <r>
      <rPr>
        <sz val="9"/>
        <color indexed="8"/>
        <rFont val="Arial"/>
        <family val="2"/>
      </rPr>
      <t xml:space="preserve"> Cuisine</t>
    </r>
  </si>
  <si>
    <r>
      <t>MALU 07</t>
    </r>
    <r>
      <rPr>
        <b/>
        <u/>
        <sz val="9"/>
        <color indexed="8"/>
        <rFont val="Arial"/>
        <family val="2"/>
      </rPr>
      <t xml:space="preserve">
RDC:</t>
    </r>
    <r>
      <rPr>
        <sz val="9"/>
        <color indexed="8"/>
        <rFont val="Arial"/>
        <family val="2"/>
      </rPr>
      <t xml:space="preserve"> PM
</t>
    </r>
    <r>
      <rPr>
        <b/>
        <u/>
        <sz val="9"/>
        <color indexed="8"/>
        <rFont val="Arial"/>
        <family val="2"/>
      </rPr>
      <t>R+1:</t>
    </r>
    <r>
      <rPr>
        <sz val="9"/>
        <color indexed="8"/>
        <rFont val="Arial"/>
        <family val="2"/>
      </rPr>
      <t xml:space="preserve"> LOG, SE
</t>
    </r>
    <r>
      <rPr>
        <b/>
        <u/>
        <sz val="9"/>
        <color indexed="8"/>
        <rFont val="Arial"/>
        <family val="2"/>
      </rPr>
      <t>R+2:</t>
    </r>
    <r>
      <rPr>
        <sz val="9"/>
        <color indexed="8"/>
        <rFont val="Arial"/>
        <family val="2"/>
      </rPr>
      <t xml:space="preserve"> Equipe tech,DN,Responsable comptabilité
</t>
    </r>
    <r>
      <rPr>
        <b/>
        <u/>
        <sz val="9"/>
        <color indexed="8"/>
        <rFont val="Arial"/>
        <family val="2"/>
      </rPr>
      <t>R+3:</t>
    </r>
    <r>
      <rPr>
        <sz val="9"/>
        <color indexed="8"/>
        <rFont val="Arial"/>
        <family val="2"/>
      </rPr>
      <t xml:space="preserve"> RNAF, Responsable PM</t>
    </r>
  </si>
  <si>
    <r>
      <rPr>
        <b/>
        <u/>
        <sz val="9"/>
        <color indexed="8"/>
        <rFont val="Arial"/>
        <family val="2"/>
      </rPr>
      <t xml:space="preserve">
</t>
    </r>
    <r>
      <rPr>
        <sz val="9"/>
        <color indexed="8"/>
        <rFont val="Arial"/>
        <family val="2"/>
      </rPr>
      <t>MALU 10</t>
    </r>
    <r>
      <rPr>
        <b/>
        <u/>
        <sz val="9"/>
        <color indexed="8"/>
        <rFont val="Arial"/>
        <family val="2"/>
      </rPr>
      <t xml:space="preserve">
R+1:</t>
    </r>
    <r>
      <rPr>
        <sz val="9"/>
        <color indexed="8"/>
        <rFont val="Arial"/>
        <family val="2"/>
      </rPr>
      <t xml:space="preserve"> SDE CN </t>
    </r>
  </si>
  <si>
    <r>
      <t>MALU 12</t>
    </r>
    <r>
      <rPr>
        <b/>
        <u/>
        <sz val="9"/>
        <color indexed="8"/>
        <rFont val="Arial"/>
        <family val="2"/>
      </rPr>
      <t xml:space="preserve">
R+1:</t>
    </r>
    <r>
      <rPr>
        <sz val="9"/>
        <color indexed="8"/>
        <rFont val="Arial"/>
        <family val="2"/>
      </rPr>
      <t xml:space="preserve"> LOG, SE
</t>
    </r>
    <r>
      <rPr>
        <b/>
        <u/>
        <sz val="9"/>
        <color indexed="8"/>
        <rFont val="Arial"/>
        <family val="2"/>
      </rPr>
      <t>R+2:</t>
    </r>
    <r>
      <rPr>
        <sz val="9"/>
        <color indexed="8"/>
        <rFont val="Arial"/>
        <family val="2"/>
      </rPr>
      <t xml:space="preserve"> Equipe tech, communication, responsable de la comptabilité</t>
    </r>
  </si>
  <si>
    <r>
      <t>MALU 13</t>
    </r>
    <r>
      <rPr>
        <b/>
        <u/>
        <sz val="9"/>
        <color indexed="8"/>
        <rFont val="Arial"/>
        <family val="2"/>
      </rPr>
      <t xml:space="preserve">
R+2:</t>
    </r>
    <r>
      <rPr>
        <sz val="9"/>
        <color indexed="8"/>
        <rFont val="Arial"/>
        <family val="2"/>
      </rPr>
      <t xml:space="preserve"> DN</t>
    </r>
  </si>
  <si>
    <r>
      <t>MALU 14b</t>
    </r>
    <r>
      <rPr>
        <b/>
        <u/>
        <sz val="9"/>
        <color indexed="8"/>
        <rFont val="Arial"/>
        <family val="2"/>
      </rPr>
      <t xml:space="preserve">
R+3:</t>
    </r>
    <r>
      <rPr>
        <sz val="9"/>
        <color indexed="8"/>
        <rFont val="Arial"/>
        <family val="2"/>
      </rPr>
      <t xml:space="preserve"> Attente</t>
    </r>
  </si>
  <si>
    <r>
      <t>MALU 15</t>
    </r>
    <r>
      <rPr>
        <b/>
        <u/>
        <sz val="9"/>
        <color indexed="8"/>
        <rFont val="Arial"/>
        <family val="2"/>
      </rPr>
      <t xml:space="preserve">
R+3:</t>
    </r>
    <r>
      <rPr>
        <sz val="9"/>
        <color indexed="8"/>
        <rFont val="Arial"/>
        <family val="2"/>
      </rPr>
      <t xml:space="preserve"> SAS</t>
    </r>
  </si>
  <si>
    <r>
      <t>MALU 16</t>
    </r>
    <r>
      <rPr>
        <b/>
        <u/>
        <sz val="9"/>
        <color indexed="8"/>
        <rFont val="Arial"/>
        <family val="2"/>
      </rPr>
      <t xml:space="preserve">
R+2</t>
    </r>
    <r>
      <rPr>
        <sz val="9"/>
        <color indexed="8"/>
        <rFont val="Arial"/>
        <family val="2"/>
      </rPr>
      <t xml:space="preserve">: SDE DN
</t>
    </r>
    <r>
      <rPr>
        <b/>
        <u/>
        <sz val="13.6"/>
        <color indexed="8"/>
        <rFont val="Arial"/>
        <family val="2"/>
      </rPr>
      <t/>
    </r>
  </si>
  <si>
    <r>
      <t>MALU 17</t>
    </r>
    <r>
      <rPr>
        <b/>
        <u/>
        <sz val="9"/>
        <color indexed="8"/>
        <rFont val="Arial"/>
        <family val="2"/>
      </rPr>
      <t xml:space="preserve">
R+3:</t>
    </r>
    <r>
      <rPr>
        <sz val="9"/>
        <color indexed="8"/>
        <rFont val="Arial"/>
        <family val="2"/>
      </rPr>
      <t xml:space="preserve"> Salle de réunion </t>
    </r>
  </si>
  <si>
    <r>
      <t>MALU 18</t>
    </r>
    <r>
      <rPr>
        <b/>
        <u/>
        <sz val="9"/>
        <color indexed="8"/>
        <rFont val="Arial"/>
        <family val="2"/>
      </rPr>
      <t xml:space="preserve">
R+3: </t>
    </r>
    <r>
      <rPr>
        <sz val="9"/>
        <color indexed="8"/>
        <rFont val="Arial"/>
        <family val="2"/>
      </rPr>
      <t>Passation des marchés</t>
    </r>
  </si>
  <si>
    <r>
      <t>MALU 19</t>
    </r>
    <r>
      <rPr>
        <b/>
        <u/>
        <sz val="9"/>
        <color indexed="8"/>
        <rFont val="Arial"/>
        <family val="2"/>
      </rPr>
      <t xml:space="preserve">
RDC:</t>
    </r>
    <r>
      <rPr>
        <sz val="9"/>
        <color indexed="8"/>
        <rFont val="Arial"/>
        <family val="2"/>
      </rPr>
      <t xml:space="preserve"> Personnel d'appui chauffeurs</t>
    </r>
  </si>
  <si>
    <r>
      <t>MALU 20</t>
    </r>
    <r>
      <rPr>
        <b/>
        <u/>
        <sz val="9"/>
        <color indexed="8"/>
        <rFont val="Arial"/>
        <family val="2"/>
      </rPr>
      <t xml:space="preserve">
RDC</t>
    </r>
    <r>
      <rPr>
        <sz val="9"/>
        <color indexed="8"/>
        <rFont val="Arial"/>
        <family val="2"/>
      </rPr>
      <t>: Toilettes personnel</t>
    </r>
  </si>
  <si>
    <r>
      <t>MALU 21</t>
    </r>
    <r>
      <rPr>
        <b/>
        <u/>
        <sz val="9"/>
        <color indexed="8"/>
        <rFont val="Arial"/>
        <family val="2"/>
      </rPr>
      <t xml:space="preserve">
R+2:</t>
    </r>
    <r>
      <rPr>
        <sz val="9"/>
        <color indexed="8"/>
        <rFont val="Arial"/>
        <family val="2"/>
      </rPr>
      <t xml:space="preserve"> Terrasse</t>
    </r>
  </si>
  <si>
    <t>Salle d'eau et cuisine</t>
  </si>
  <si>
    <t>5.18</t>
  </si>
  <si>
    <t>Fourniture et pose receveur de douche + cabine avec : 
- Mitigeur et pomme de douche,
 y compris tous les accessoires de pose et toutes sujétions de mise en œuvre. (Cf plan)</t>
  </si>
  <si>
    <t xml:space="preserve">Toilettes Hommes </t>
  </si>
  <si>
    <t>Kitchenette et Cuisine</t>
  </si>
  <si>
    <t>Fourniture et pose porte miroir, y compris tous les accessoires de pose et toutes sujétions de mise en œuvre. (Cf plan)</t>
  </si>
  <si>
    <t>Fourniture et pose porte papier hygiénique, y compris tous les accessoires de pose et toutes sujétions de mise en œuvre. (Cf plan)</t>
  </si>
  <si>
    <t>Fourniture et mise en œuvre local groupe de dimensions 3,00x4,90x2,50m : 
- Travaux en infra structure
- Travaux superstructure 
- Socle en BA
- Maçonnerie de briques avec enduit sur deux faces
- Charpente métallique 
- Couverture en tôle
- Grillage de poule
- Y compris toutes sujétions de pose et de mise en œuvre (CF plan)</t>
  </si>
  <si>
    <t>Abri groupe électrogène</t>
  </si>
  <si>
    <t>Confection et mise en œuvre cloison sanitaire en béton armé dosé à 400kg/m3 de ciment CEM I 42,5 épaisseur 4cm, malaxé à la bétonnière avec :
- Ferraillages
- Coffrages,
 y compris pervibration mécanique et toutes sujétions de mise en œuvre. (cf. plan)</t>
  </si>
  <si>
    <t>Confection et mise en œuvre voile en béton armé dosé à 350kg/m3 de ciment CEM I 42,5 épaisseur 13cm, malaxé à la bétonnière avec :
- Ferraillages
- Coffrages,
 y compris pervibration mécanique et toutes sujétions de mise en œuvre. (cf. plan)</t>
  </si>
  <si>
    <t>Voile au dessous fenêtre 80/110 F Droite</t>
  </si>
  <si>
    <t>Fourniture et mis en œuvre désenfumage avec Trappe, y compris tous les accessoires de pose et sujétions de mise en œuvre. (cf. plan)</t>
  </si>
  <si>
    <t>Désenfumage</t>
  </si>
  <si>
    <t xml:space="preserve">Fourniture et mise en œuvre d'étanchéité bicouche, comprenant :
- Enduit d'imprégnation
- 1ere couche bande elastophene flam 180 à souder (SOPREMA) ou équivalent AXTER ou autre marque normée
- 2eme couche bande elastophene flam 180 à souder auto protégée (SOPREMA) ou équivalent AXTER ou autre marque normée
- Alvéole polyester
- Membrane géotextile
- Pissette PVC Ø 30
 -  y compris tous les accessoires et sujétions de pose  pour assurer une étanchéité parfaite </t>
  </si>
  <si>
    <t>Murs extérieurs Balcon</t>
  </si>
  <si>
    <t>Murs extérieurs</t>
  </si>
  <si>
    <t>Revêtement sol intérieures sauf salle d'eau et Toilettes</t>
  </si>
  <si>
    <t>Murs : kitchenette et cuisine</t>
  </si>
  <si>
    <t>Faux plafond pièces sèches</t>
  </si>
  <si>
    <t>Faux plafond pièces humides</t>
  </si>
  <si>
    <t>Fourniture et pose cloison en BA13 standard simple plaque double face d'épaisseur 8cm ( avec 
- Laine de verre ou laine de roche 5cm d'épaisseur
- Structures métallique
 y compris toutes les accessoires de pose et toutes sujétions de mise en œuvre (cf. plan)</t>
  </si>
  <si>
    <t>Fourniture et pose brise soleil en panne C 300 métallique, avec :
-  Remplissage d'u cote en TPG 12/10è 
- Finition avec mastic
- Support  et fixation
- Application d'une couche primaire d'antirouille
- Peinture final (Couleur : noire)
-  y compris tous les accessoires de pose et sujétions de mise en œuvre (cf. plan)</t>
  </si>
  <si>
    <t>Fourniture et pose brise soleil en bois lamellé-collé (chez Hazovato) avec :
- Platine de fixation
- Poteau en bois 
- Traverse en bois
- Peinture final (Couleur : noire)
-   y compris tous les accessoires de pose, fixations et toutes sujétions de mise en œuvre</t>
  </si>
  <si>
    <t>Fourniture et pose bloc porte en bois dur, capitonnée pour atteindre un isolement acoustique de 58 nTA (dB)
- NFS 31 - 080
- Serrure à 3 points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900x2100mm</t>
  </si>
  <si>
    <t>Fourniture et pose bloc porte en bois dur, capitonnée pour atteindre un isolement acoustique de 58 nTA (dB)
- NFS 31 - 080
- Serrure à 1 point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900x2100mm</t>
  </si>
  <si>
    <t>Fourniture et pose bloc porte pleine en bois dur
- isolement acoustique de 45 nTA (dB)
- Serrure à 1 point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900x2100mm</t>
  </si>
  <si>
    <t>Fourniture et pose bloc porte pleine opération double en bois dur 
- isolement acoustique de 45 nTA (dB)
- Serrure à 1 points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900x2100mm</t>
  </si>
  <si>
    <r>
      <rPr>
        <b/>
        <i/>
        <u/>
        <sz val="10"/>
        <color indexed="8"/>
        <rFont val="Arial"/>
        <family val="2"/>
      </rPr>
      <t>RDC</t>
    </r>
    <r>
      <rPr>
        <i/>
        <sz val="10"/>
        <color indexed="8"/>
        <rFont val="Arial"/>
        <family val="2"/>
      </rPr>
      <t xml:space="preserve">: Stockage, PLB, LT
</t>
    </r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 Stockage, LB, LT
</t>
    </r>
    <r>
      <rPr>
        <b/>
        <i/>
        <u/>
        <sz val="10"/>
        <color indexed="8"/>
        <rFont val="Arial"/>
        <family val="2"/>
      </rPr>
      <t xml:space="preserve">R+2: </t>
    </r>
    <r>
      <rPr>
        <i/>
        <sz val="10"/>
        <color indexed="8"/>
        <rFont val="Arial"/>
        <family val="2"/>
      </rPr>
      <t xml:space="preserve"> Local serveur, LT, PAB
</t>
    </r>
    <r>
      <rPr>
        <b/>
        <i/>
        <u/>
        <sz val="10"/>
        <color indexed="8"/>
        <rFont val="Arial"/>
        <family val="2"/>
      </rPr>
      <t xml:space="preserve">R+3:  </t>
    </r>
    <r>
      <rPr>
        <i/>
        <sz val="10"/>
        <color indexed="8"/>
        <rFont val="Arial"/>
        <family val="2"/>
      </rPr>
      <t>LT,PLB</t>
    </r>
  </si>
  <si>
    <t>Fourniture et pose bloc porte asymétrie en bois dur, (900mmx2100mm) porte capitonnée pour atteindre un isolement acoustique de 58 nTA (dB), (600mmx2100mm) porte vitrée fixe 
- NFS 31 - 080
- Serrure à 1 point
- Canon avec un jeu de 4 clés incopiable non duplicable
- Garniture: Poignée en aluminium avec rosace
- 3 Paumelles 140mm 
-  Chambranle (côté ouverture) et couvre joint  (1/4 rond) en bois
- Butée de porte 
Y compris toutes sujétions de mise en œuvre
Dimensions hors tous = 1500x2100mm</t>
  </si>
  <si>
    <r>
      <rPr>
        <b/>
        <i/>
        <u/>
        <sz val="10"/>
        <color indexed="8"/>
        <rFont val="Arial"/>
        <family val="2"/>
      </rPr>
      <t xml:space="preserve">R+1: </t>
    </r>
    <r>
      <rPr>
        <i/>
        <sz val="10"/>
        <color indexed="8"/>
        <rFont val="Arial"/>
        <family val="2"/>
      </rPr>
      <t xml:space="preserve">LOG, CN Adjoint, ACN, UCT, PSN, AI passation des marchés, SE
</t>
    </r>
    <r>
      <rPr>
        <b/>
        <i/>
        <u/>
        <sz val="10"/>
        <color indexed="8"/>
        <rFont val="Arial"/>
        <family val="2"/>
      </rPr>
      <t>R+2:</t>
    </r>
    <r>
      <rPr>
        <b/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 xml:space="preserve">Equipe tech, Secrétaire DN, Responsable suivi et évaluation, informatique
</t>
    </r>
    <r>
      <rPr>
        <b/>
        <i/>
        <u/>
        <sz val="10"/>
        <color indexed="8"/>
        <rFont val="Arial"/>
        <family val="2"/>
      </rPr>
      <t>R+3:</t>
    </r>
    <r>
      <rPr>
        <i/>
        <sz val="10"/>
        <color indexed="8"/>
        <rFont val="Arial"/>
        <family val="2"/>
      </rPr>
      <t xml:space="preserve"> Assistante admin et en RH, Responsable national administratif et financier, Passation des marchés, contrôleur interne, Audit interne, Cuisine</t>
    </r>
  </si>
  <si>
    <t>Fourniture et pose bloc porte de visite isoplane
- Serrure 1 point
- Garniture: Poignée avec loqueteau 
- 2 Paumelles 140mm 
-  Chambranle (côté ouverture) et couvre joint  (1/4 rond) en bois
Y compris toutes sujétions de mise en œuvre
Dimensions hors tous = 400x1200mm</t>
  </si>
  <si>
    <t>Fourniture et pose bloc porte de visite isoplane
- Serrure 1 point
- Garniture: Poignée avec loqueteau 
- 2 Paumelles 140mm 
-  Chambranle (côté ouverture) et couvre joint  (1/4 rond) en bois
Y compris toutes sujétions de mise en œuvre
Dimensions hors tous = 270x1200mm</t>
  </si>
  <si>
    <r>
      <rPr>
        <b/>
        <i/>
        <u/>
        <sz val="10"/>
        <color indexed="8"/>
        <rFont val="Arial"/>
        <family val="2"/>
      </rPr>
      <t>R+2:</t>
    </r>
    <r>
      <rPr>
        <i/>
        <sz val="10"/>
        <color indexed="8"/>
        <rFont val="Arial"/>
        <family val="2"/>
      </rPr>
      <t xml:space="preserve"> Responsable suivi , responsable de la comptabilité
</t>
    </r>
  </si>
  <si>
    <t>Fourniture et pose châssis vitré fixe en bois
- Vitrage feuilleté 4,4,2
Dimensions hors tous = 3000x1100mm</t>
  </si>
  <si>
    <t>Fourniture et pose baie vitrée à 4 vantaux en aluminium noir, 
- 2 ouvrants à la française, 2 fixes sur les 02 côtés,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 sujétions de mise en œuvre
- Serrure 3 points avec poignée de porte
- Butée de porte
- Volet bijoutier en aluminium
- Vitrage feuilleté 4.4.2
- Dimensions hors tous = 4300x2140mm
Y compris toutes sujétions de pose et de mise en œuvre.</t>
  </si>
  <si>
    <t>Fourniture et pose baie vitrée fixe à 2 vantaux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toutes sujétions de mise en œuvre
- Appui en tôle d'aluminium laqué formant rejet d'eau avec obturation.
- Volet bijoutier en aluminium
- Vitrage feuilleté 4.4.2
- Dimensions hors tous = 2700x2140mm
Y compris toutes sujétions de pose et de mise en œuvre.</t>
  </si>
  <si>
    <t>Fourniture et pose châssis vitré à 2 divisions en aluminium noir, 
Supérieure ouvrant à la française, inférieure fixe,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
- Appui en tôle d'aluminium laqué formant rejet d'eau avec obturation des abouts.
- Serrure 1 point
- Bavette en aluminium
- Vitrage clair 6mm
- Dimensions hors tous = 800X2140mm
Y compris toutes sujétions de pose et de mise en œuvre.</t>
  </si>
  <si>
    <t>Fourniture et pose châssis vitré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toutes sujétions de mise en œuvre
- Appui en tôle d'aluminium laqué formant rejet d'eau avec obturation.
- Bavette en aluminium
- Vitrage clair 6mm
- Dimensions hors tous = 400x2100mm
Y compris toutes sujétions de pose et de mise en œuvre.</t>
  </si>
  <si>
    <t>Fourniture et pose châssis vitré à 2 divisions en aluminium noir, 
Supérieure ouvrant à la française, inférieure fixe,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
- Appui en tôle d'aluminium laqué formant rejet d'eau avec obturation des abouts.
- Serrure 1 point
- Bavette en aluminium
- Vitrage clair 6mm
- Dimensions hors tous = 800x2100mm
Y compris toutes sujétions de pose et de mise en œuvre.</t>
  </si>
  <si>
    <t>Fourniture et pose châssis vitré à soufflet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
- Serrure 1 point avec poignée
- Bavette en aluminium
- Vitrage clair 6mm
- Dimensions hors tous = 800x1100mm
Y compris toutes sujétions de pose et de mise en œuvre.</t>
  </si>
  <si>
    <t>Fourniture et pose châssis vitré à 2 divisions en aluminium noir, 
Supérieure 2 vantaux coulissantes, inférieure fixe,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Serrure fermeture encastrée pour châssis coulissant alu silène
- Appui en tôle d'aluminium laqué formant rejet d'eau avec obturation.
- Vitrage clair 6mm
- Dimensions hors tous = 1400x2100mm
Y compris toutes sujétions de pose et de mise en œuvre.</t>
  </si>
  <si>
    <t>Fourniture et pose châssis vitré à 2 vantaux coulissants,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Serrure fermeture encastrée 
- Appui en tôle d'aluminium laqué formant rejet d'eau avec obturation.
- Bavette en aluminium
- Vitrage clair 6mm
- Dimensions hors tous = 1600x1200mm
Y compris toutes sujétions de pose et de mise en œuvre.</t>
  </si>
  <si>
    <r>
      <t>MALU 08</t>
    </r>
    <r>
      <rPr>
        <b/>
        <u/>
        <sz val="9"/>
        <color indexed="8"/>
        <rFont val="Arial"/>
        <family val="2"/>
      </rPr>
      <t xml:space="preserve">
RDC:</t>
    </r>
    <r>
      <rPr>
        <sz val="9"/>
        <color indexed="8"/>
        <rFont val="Arial"/>
        <family val="2"/>
      </rPr>
      <t xml:space="preserve"> Pasan,PM
</t>
    </r>
    <r>
      <rPr>
        <b/>
        <u/>
        <sz val="9"/>
        <color indexed="8"/>
        <rFont val="Arial"/>
        <family val="2"/>
      </rPr>
      <t>R+1:</t>
    </r>
    <r>
      <rPr>
        <sz val="9"/>
        <color indexed="8"/>
        <rFont val="Arial"/>
        <family val="2"/>
      </rPr>
      <t xml:space="preserve"> UCT
</t>
    </r>
    <r>
      <rPr>
        <b/>
        <u/>
        <sz val="9"/>
        <color indexed="8"/>
        <rFont val="Arial"/>
        <family val="2"/>
      </rPr>
      <t>R+2:</t>
    </r>
    <r>
      <rPr>
        <sz val="9"/>
        <color indexed="8"/>
        <rFont val="Arial"/>
        <family val="2"/>
      </rPr>
      <t xml:space="preserve"> informatique, logistique, DN
</t>
    </r>
    <r>
      <rPr>
        <b/>
        <u/>
        <sz val="9"/>
        <color indexed="8"/>
        <rFont val="Arial"/>
        <family val="2"/>
      </rPr>
      <t>R+3:</t>
    </r>
    <r>
      <rPr>
        <sz val="9"/>
        <color indexed="8"/>
        <rFont val="Arial"/>
        <family val="2"/>
      </rPr>
      <t xml:space="preserve"> Audit interne, contrôleur interne, Responsable PM</t>
    </r>
  </si>
  <si>
    <t>Fourniture et pose châssis vitré à soufflet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
- Serrure Levier avec poignée, Paire compas d'arrêt      
- Bavette en aluminium
- Vitrage clair 6mm
- Dimensions hors tous = 1000x500mm
Y compris toutes sujétions de pose et de mise en œuvre.</t>
  </si>
  <si>
    <t>Fourniture et pose châssis vitré à soufflet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
- Serrure Levier avec poignée, Paire compas d'arrêt      
- Bavette en aluminium
- Vitrage clair 6mm
- Dimensions hors tous = 1400x700mm
Y compris toutes sujétions de pose et de mise en œuvre.</t>
  </si>
  <si>
    <t>Fourniture et pose baie vitrée coulissante à 2 vantaux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toutes sujétions de mise en œuvre
- Serrure fermeture encastrée pour baie coulissante alu silène
- Vitrage feuilleté 4.4.2
- Dimensions hors tous = 1600x2140mm
Y compris toutes sujétions de pose et de mise en œuvre.</t>
  </si>
  <si>
    <r>
      <t>MALU 11</t>
    </r>
    <r>
      <rPr>
        <b/>
        <u/>
        <sz val="9"/>
        <color indexed="8"/>
        <rFont val="Arial"/>
        <family val="2"/>
      </rPr>
      <t xml:space="preserve">
R+1:</t>
    </r>
    <r>
      <rPr>
        <sz val="9"/>
        <color indexed="8"/>
        <rFont val="Arial"/>
        <family val="2"/>
      </rPr>
      <t xml:space="preserve"> UCT
</t>
    </r>
    <r>
      <rPr>
        <b/>
        <u/>
        <sz val="9"/>
        <color indexed="8"/>
        <rFont val="Arial"/>
        <family val="2"/>
      </rPr>
      <t>R+3:</t>
    </r>
    <r>
      <rPr>
        <sz val="9"/>
        <color indexed="8"/>
        <rFont val="Arial"/>
        <family val="2"/>
      </rPr>
      <t xml:space="preserve"> Contrôleur interne</t>
    </r>
  </si>
  <si>
    <t>Fourniture et pose châssis vitré à 2 divisions en aluminium noir, 
Supérieure ouvrant à la française, inférieure fixe,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
- Appui en tôle d'aluminium laqué formant rejet d'eau avec obturation des abouts.
- Serrure 1 point
- Bavette en aluminium
- Vitrage clair 6mm
- Dimensions hors tous = 1000x2100mm
Y compris toutes sujétions de pose et de mise en œuvre.</t>
  </si>
  <si>
    <t>Fourniture et pose porte à 3 vantaux en aluminium noir, ouvrant à la française, avec une porte vitrée fixe sur les 2 côtés,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toutes sujétions de mise en œuvre
- Serrure 1 point avec poignée de porte
- Butée de porte
- Vitrage feuilleté 4.4.2
Dimensions hors tous = 3000x2140mm
Y compris toutes sujétions de pose et de mise en œuvre.</t>
  </si>
  <si>
    <t>Fourniture et pose baie vitrée coulissante à 2 vantaux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toutes sujétions de mise en œuvre
- Serrure fermeture encastrée pour baie coulissante alu silène
- Vitrage feuilleté 4.4.2
Dimensions hors tous = 1400x2140mm
Y compris toutes sujétions de pose et de mise en œuvre.</t>
  </si>
  <si>
    <r>
      <t>MALU 14a</t>
    </r>
    <r>
      <rPr>
        <b/>
        <u/>
        <sz val="9"/>
        <color indexed="8"/>
        <rFont val="Arial"/>
        <family val="2"/>
      </rPr>
      <t xml:space="preserve">
R+2: </t>
    </r>
    <r>
      <rPr>
        <sz val="9"/>
        <color indexed="8"/>
        <rFont val="Arial"/>
        <family val="2"/>
      </rPr>
      <t xml:space="preserve">Dégagement, Secrétaire DN, salle d'allaitement
</t>
    </r>
    <r>
      <rPr>
        <b/>
        <u/>
        <sz val="9"/>
        <color indexed="8"/>
        <rFont val="Arial"/>
        <family val="2"/>
      </rPr>
      <t>R+3:</t>
    </r>
    <r>
      <rPr>
        <sz val="9"/>
        <color indexed="8"/>
        <rFont val="Arial"/>
        <family val="2"/>
      </rPr>
      <t xml:space="preserve"> Responsable des opérations,RNAF, assistante admin et en RH, Salle de réunion</t>
    </r>
  </si>
  <si>
    <t>Fourniture et pose porte vitrée à 2 vantaux, ouvrant à la française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toutes sujétions de mise en œuvre
- Serrure 1 point avec poignée de porte
- Butée de porte
- Vitrage feuilleté 4.4.2
- Dimensions hors tous = 1400x2140mm
Y compris toutes sujétions de pose et de mise en œuvre.</t>
  </si>
  <si>
    <t>Fourniture et pose châssis vitré à 2 divisions en aluminium noir, 
Supérieure ouvrant à la française, inférieure fixe,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
- Appui en tôle d'aluminium laqué formant rejet d'eau avec obturation des abouts.
- Serrure 1 point
- Bavette en aluminium
- Vitrage clair 6mm
- Dimensions hors tous = 900x2100mm
Y compris toutes sujétions de pose et de mise en œuvre.</t>
  </si>
  <si>
    <t>Fourniture et pose châssis vitré à 2 vantaux coulissants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Serrure fermeture encastrée 
- Appui en tôle d'aluminium laqué formant rejet d'eau avec obturation.
- Bavette en aluminium
- Vitrage clair 6mm
- Dimensions hors tous = 1600x500mm
Y compris toutes sujétions de pose et de mise en œuvre.</t>
  </si>
  <si>
    <t>Fourniture et pose baie vitrée à 4 vantaux coulissantes, 03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Serrure fermeture encastrée 
- Appui en tôle d'aluminium laqué formant rejet d'eau avec obturation.
- Vitrage feuilleté 4.4.2
- Dimensions hors tous = 4000x2140mm
Y compris toutes sujétions de pose et de mise en œuvre.</t>
  </si>
  <si>
    <t>Fourniture et pose baie vitrée coulissante à 2 vantaux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Système de drainage et toutes sujétions de mise en œuvre
- Serrure fermeture encastrée pour baie coulissante alu silène
- Vitrage feuilleté 4.4.2
Dimensions hors tous = 2000x2140mm
Y compris toutes sujétions de pose et de mise en œuvre.</t>
  </si>
  <si>
    <t xml:space="preserve">Fourniture et pose bloc porte pleine en aluminium
- Serrure à 1 point 
- Garniture: Poignée en aluminium avec rosace
- 3 Paumelles 140mm 
- Butée de porte 
- Dimensions hors tous = 900x2140mm
Y compris toutes sujétions de pose et de mise en œuvre.
</t>
  </si>
  <si>
    <t>Fourniture et pose bloc porte pleine en aluminium
- Serrure à condamnation avec avertisseur ( rouge, vert)
- Garniture: Poignée en aluminium avec rosace
- 3 Paumelles 140mm 
- Butée de porte 
Y compris toutes sujétions de mise en œuvre
Dimensions hors tous = 800x2140mm
Y compris toutes sujétions de pose et de mise en œuvre.</t>
  </si>
  <si>
    <t>Fourniture et pose bloc porte pleine en aluminium
- Serrure à 3 points
- Garniture: Poignée en aluminium avec rosace
- 3 Paumelles 140mm 
- Chambranle 
- Butée de porte 
- Dimensions hors tous = 900x2140mm
Y compris toutes sujétions de pose et de mise en œuvre.</t>
  </si>
  <si>
    <t>Alimentation et distribution eau froide et eau chaude</t>
  </si>
  <si>
    <t>Toilettes personnels, Hommes &amp; Femmes</t>
  </si>
  <si>
    <t>RDC: Salle de réunion</t>
  </si>
  <si>
    <t>10.15</t>
  </si>
  <si>
    <t>5.19</t>
  </si>
  <si>
    <t>Confection et mise en œuvre béton ordinaire dosé à 250kg /m3 de Ciment CEM I 42,5,  épaisseur : 10cm malaxé à la bétonnière, y compris pervibration mécanique et toutes sujétions de mise en œuvre.</t>
  </si>
  <si>
    <t>Confection et mise en œuvre béton ordinaire dosé à 250kg /m3 de Ciment CEM I 42,5,  épaisseur : 12cm malaxé à la bétonnière, y compris pervibration mécanique et toutes sujétions de mise en œuvre.</t>
  </si>
  <si>
    <t>Ens</t>
  </si>
  <si>
    <t>11.2</t>
  </si>
  <si>
    <t>11.3</t>
  </si>
  <si>
    <t xml:space="preserve">Kitchenette </t>
  </si>
  <si>
    <t>Fourniture et pose évier simple bac avec mitigeur,  y compris tous les accessoires de pose et toutes sujétions de mise en œuvre. (Cf plan)</t>
  </si>
  <si>
    <t>Fourniture et pose hotte de cuisine, y compris tous les accessoires de pose et toutes sujétions de mise en œuvre. (Cf plan)</t>
  </si>
  <si>
    <t>Dépose  avec soin de la couverture en tôle galva ainsi les tôles de faîtières , noue avec dépose tous les accessoires et fixations, y compris évacuations des gravois hors de la site et mise au dépôt de stockage désigné par le maître d'ouvrage. (cf. plan de démolition)</t>
  </si>
  <si>
    <t>Démolition avec soin toiture terrasse en béton armé, y compris évacuation des gravois hors du site si besoin (cf. plan de démolition)</t>
  </si>
  <si>
    <t>Fourniture et mise en œuvre peinture à base de latex en dispersion acrylique sur murs extérieurs (bonne qualité), exécutée en deux couches croisées. Y compris toutes sujétions de mise en œuvre.(Couleur : blanc cf. plan façades)</t>
  </si>
  <si>
    <t>Fourniture et mise en œuvre peinture à base de latex en dispersion acrylique sur murs extérieurs (bonne qualité), exécutée en deux couches croisées. Y compris toutes sujétions de mise en œuvre.(Couleur : gris cf. plan façades)</t>
  </si>
  <si>
    <t>Fourniture et mise en œuvre peinture à base de latex en dispersion acrylique sur murs intérieurs (bonne qualité), exécutée en deux couches croisées. Y compris toutes sujétions de mise en œuvre.</t>
  </si>
  <si>
    <r>
      <t xml:space="preserve">Fourniture et pose parque flottant avec : 
- Mousse
- Plinthe
y compris tous les accessoires de pose et toutes sujétions de mise en œuvre.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  <r>
      <rPr>
        <b/>
        <i/>
        <sz val="9"/>
        <rFont val="Arial"/>
        <family val="2"/>
      </rPr>
      <t xml:space="preserve">
</t>
    </r>
  </si>
  <si>
    <r>
      <t>Fourniture et pose garde-corps métallique  barreaude en tube rectangle 30x50mm de (hauteur : 10,73m) avec :
- Finition avec mastic
- Support  et fixation</t>
    </r>
    <r>
      <rPr>
        <i/>
        <sz val="9"/>
        <color theme="1"/>
        <rFont val="Arial"/>
        <family val="2"/>
      </rPr>
      <t xml:space="preserve">
- Application d'une couche primaire d'antirouille
- Peinture final (Couleur : noire)
 y compris toutes les accessoires de pose et sujétions de mise en œuvre (Cf plan)</t>
    </r>
  </si>
  <si>
    <t>Fourniture et pose brise soleil métallique en tube rectangle 30x50mm dimensions 80x60cm, avec
- Finition avec mastic
- Support  et fixation
- Application d'une couche primaire d'antirouille
- Peinture final (Couleur : noire)
-  y compris tous les accessoires de pose et sujétions de mise en œuvre (cf. plan)</t>
  </si>
  <si>
    <t>Fourniture et pose brise soleil métallique en tube rectangle 30x50mm dimensions 90x60cm, avec
- Finition avec mastic
- Support  et fixation
- Application d'une couche primaire d'antirouille
- Peinture final (Couleur : noire)
-  y compris tous les accessoires de pose et sujétions de mise en œuvre (cf. plan)</t>
  </si>
  <si>
    <t>Fourniture et pose brise soleil métallique en tube rectangle 30x50mm dimensions 140x60cm, avec
- Finition avec mastic
- Support  et fixation
- Application d'une couche primaire d'antirouille
- Peinture final (Couleur : noire)
-  y compris tous les accessoires de pose et sujétions de mise en œuvre (cf. plan)</t>
  </si>
  <si>
    <t>Fourniture et pose grille de protection métallique en fer carré plein de 14mm et 16mm, dimensions 40x210cm, avec
- Finition avec mastic
- Support  et fixation
- Application d'une couche primaire d'antirouille
- Peinture final (Couleur : noire)
-  y compris tous les accessoires de pose et sujétions de mise en œuvre (cf. plan)</t>
  </si>
  <si>
    <t>Fourniture et pose grille de protection métallique en fer carré plein de 14mm et 16mm, dimensions 80x110cm, avec
- Finition avec mastic
- Support  et fixation
- Application d'une couche primaire d'antirouille
- Peinture final (Couleur : noire)
-  y compris tous les accessoires de pose et sujétions de mise en œuvre (cf. plan)</t>
  </si>
  <si>
    <t>Fourniture et pose grille de protection métallique en fer carré plein de 14mm et 16mm, dimensions 80x210cm, avec
- Finition avec mastic
- Support  et fixation
- Application d'une couche primaire d'antirouille
- Peinture final (Couleur : noire)
-  y compris tous les accessoires de pose et sujétions de mise en œuvre (cf. plan)</t>
  </si>
  <si>
    <t>Fourniture et pose grille de protection métallique en fer carré plein de 14mm et 16mm, dimensions 100x50cm, avec
- Finition avec mastic
- Support  et fixation
- Application d'une couche primaire d'antirouille
- Peinture final (Couleur : noire)
-  y compris tous les accessoires de pose et sujétions de mise en œuvre (cf. plan)</t>
  </si>
  <si>
    <t>Fourniture et pose grille de protection métallique en fer carré plein de 14mm et 16mm, dimensions 140x210cm, avec
- Finition avec mastic
- Support  et fixation
- Application d'une couche primaire d'antirouille
- Peinture final (Couleur : noire)
-  y compris tous les accessoires de pose et sujétions de mise en œuvre (cf. plan)</t>
  </si>
  <si>
    <t>Fourniture et pose grille de protection métallique en fer carré plein de 14mm et 16mm, dimensions 160x120cm, avec
- Finition avec mastic
- Support  et fixation
- Application d'une couche primaire d'antirouille
- Peinture final (Couleur : noire)
-  y compris tous les accessoires de pose et sujétions de mise en œuvre (cf. plan)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</si>
  <si>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</si>
  <si>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</si>
  <si>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</si>
  <si>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</si>
  <si>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</si>
  <si>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</si>
  <si>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</si>
  <si>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</si>
  <si>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</si>
  <si>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</si>
  <si>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</si>
  <si>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</si>
  <si>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</si>
  <si>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</si>
  <si>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</si>
  <si>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</si>
  <si>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</si>
  <si>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</si>
  <si>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</si>
  <si>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</si>
  <si>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</si>
  <si>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</si>
  <si>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</si>
  <si>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</si>
  <si>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15.25</t>
  </si>
  <si>
    <t>15.26</t>
  </si>
  <si>
    <r>
      <t>Fourniture et pose tuyau d'alimentation et distribution en PPR de tous diamètre, avec</t>
    </r>
    <r>
      <rPr>
        <i/>
        <sz val="9"/>
        <rFont val="Arial"/>
        <family val="2"/>
      </rPr>
      <t xml:space="preserve">
- Alimentations tous les appareils
- y compris coude, vanne d'arrêt1/4 , etc... et toutes accessoires de pose jusqu'à l'appareil avec toutes sujétions de pose et de mise en œuvre (cf. plan)</t>
    </r>
  </si>
  <si>
    <t>Nourrice</t>
  </si>
  <si>
    <t>Surpresseur</t>
  </si>
  <si>
    <t>Toilettes, Kitchenette, Cuisine</t>
  </si>
  <si>
    <t>Fourniture et pose siphon de sol, y compris tous les accessoires de pose et toutes sujétions de mise en œuvre. (Cf plan)</t>
  </si>
  <si>
    <t>Fourniture et pose flotteur, y compris tous les accessoires de pose et de mise en œuvre</t>
  </si>
  <si>
    <t>Inverseur de source</t>
  </si>
  <si>
    <t>Câble de liaison entre disjoncteur BT Jirama et Inverseur</t>
  </si>
  <si>
    <t>Câble de liaison entre Inverseur et le TGBT N/S</t>
  </si>
  <si>
    <t>Prise de terre en fond de fouille cuivre nu de 29mm²</t>
  </si>
  <si>
    <t>Piquet de terre 1,5m</t>
  </si>
  <si>
    <t>Barrette de terre</t>
  </si>
  <si>
    <t>Câble V/J de 10 mm2 pour mise à la terre chemin de câble et canalisation d'eau …</t>
  </si>
  <si>
    <t xml:space="preserve"> Accessoires </t>
  </si>
  <si>
    <t>TD RDC (Inter sec, disjoncteur, parafoudre)</t>
  </si>
  <si>
    <t>TD Ondulé (Inter sec, inter diff, disjoncteur)</t>
  </si>
  <si>
    <t>TD étage (Inter sec, inter diff, disjoncteur)</t>
  </si>
  <si>
    <t>Accessoires de montage</t>
  </si>
  <si>
    <t>Câble U1000  3G1,5 (câblage éclairage)</t>
  </si>
  <si>
    <t>Câble U1000  4G1,5 (câblage BAES)</t>
  </si>
  <si>
    <t>Câble U1000  3G1,5 (câblage détecteurs de mouvements/Inter SA/Inter VV)</t>
  </si>
  <si>
    <t>Câble U1000  3G2,5 (prises de courant 2P+T  16A)</t>
  </si>
  <si>
    <t xml:space="preserve">Câble U1000  5G2,5 Alim. Surpresseur </t>
  </si>
  <si>
    <t xml:space="preserve">Câble U1000  3G2,5 Alim. Climatiseur </t>
  </si>
  <si>
    <t>Câble U1000  3G2,5 Alim. Baie de brassage réseau cuivre</t>
  </si>
  <si>
    <t>Câble U1000  3G2,5 Alim. Centrale SSI</t>
  </si>
  <si>
    <t>Câble U1000  5G25 (Alimentation du TD Commun ondulé)</t>
  </si>
  <si>
    <t>Câble U1000  5G25 (Alimentation de l'onduleur)</t>
  </si>
  <si>
    <t>Câble U1000  5G25 (Alimentation des 4 TD)</t>
  </si>
  <si>
    <t>Chemin de câbles CFO 500X60mm avec accessoires de fixation</t>
  </si>
  <si>
    <t>Chemin de câbles CFO 400X60mm avec accessoires de fixation</t>
  </si>
  <si>
    <t>Chemin de câbles CFA 200X60mm avec accessoires de fixation</t>
  </si>
  <si>
    <t>Tube TPC de 90</t>
  </si>
  <si>
    <t>Tube TPC de 50</t>
  </si>
  <si>
    <t>Tube ICT de 20</t>
  </si>
  <si>
    <t>Tube ICT de 25</t>
  </si>
  <si>
    <t>Tube ICT de 32</t>
  </si>
  <si>
    <t>Grillage avertisseurs</t>
  </si>
  <si>
    <t>Boites de dérivations encastrée 115x115mm</t>
  </si>
  <si>
    <t>Boite de dérivation étanche</t>
  </si>
  <si>
    <t>Divers accessoires</t>
  </si>
  <si>
    <t>Interrupteur Simple allumage</t>
  </si>
  <si>
    <t xml:space="preserve">Interrupteur bouton poussoir </t>
  </si>
  <si>
    <t>Prise de courant  2P+T 16A étanches</t>
  </si>
  <si>
    <t>Prise de courant  2P+T 16A sol</t>
  </si>
  <si>
    <t>Prise de courant  2P+T 16A ondulées</t>
  </si>
  <si>
    <t>Prise de courant  2P+T 16A simple</t>
  </si>
  <si>
    <t xml:space="preserve">Type 1  Panneau LED 600x600 suspendu 39,5W </t>
  </si>
  <si>
    <t xml:space="preserve">Type 1  Panneau LED 600x600 suspendu 39,5W suspendu </t>
  </si>
  <si>
    <t>Type 2 Spot  Led 12W</t>
  </si>
  <si>
    <t>Type 3  Applique murale étanche Led 15W</t>
  </si>
  <si>
    <t>Type 4  Plafonnier étanche 20W</t>
  </si>
  <si>
    <t>Type 5  Spot led ambiance encastré (Candélabre) 1W</t>
  </si>
  <si>
    <t xml:space="preserve">Type 6  Lustre + ampoule </t>
  </si>
  <si>
    <t xml:space="preserve">Type 7 Hublot LED détecteur intégré </t>
  </si>
  <si>
    <t xml:space="preserve">Type 8  Lustre </t>
  </si>
  <si>
    <t>Type 9 Jalon solaire extérieurs</t>
  </si>
  <si>
    <t>Câbles en attente pour extraction mécanique liées aux points lumineux</t>
  </si>
  <si>
    <t>Bloc Autonome d'Eclairage de sécurité</t>
  </si>
  <si>
    <t>BAPI</t>
  </si>
  <si>
    <t>Appareillage divers</t>
  </si>
  <si>
    <t>Joint de contrôle</t>
  </si>
  <si>
    <t>Compteur de foudre</t>
  </si>
  <si>
    <t>Prise de terre paratonnerre</t>
  </si>
  <si>
    <t>Regard d'interconnexion</t>
  </si>
  <si>
    <t>Onduleur 5 kva</t>
  </si>
  <si>
    <t>Centrale d'alarme</t>
  </si>
  <si>
    <t>Indicateur d'action</t>
  </si>
  <si>
    <t>Câbles et  accessoires de montage, y compris relais de sécurité</t>
  </si>
  <si>
    <t xml:space="preserve">  Extincteur CO2 4KG</t>
  </si>
  <si>
    <t xml:space="preserve">  Extincteur à eau pulvérisée 6 litres</t>
  </si>
  <si>
    <t xml:space="preserve">  Bac couvert à réserve de sable avec pelle GE</t>
  </si>
  <si>
    <t xml:space="preserve">Extincteur classe B à poudre </t>
  </si>
  <si>
    <t>Prises RJ45</t>
  </si>
  <si>
    <t>Baie de brassage équipée pour brassage câbles FTP et FO</t>
  </si>
  <si>
    <t>m</t>
  </si>
  <si>
    <t>15.27</t>
  </si>
  <si>
    <t>15.28</t>
  </si>
  <si>
    <t>15.29</t>
  </si>
  <si>
    <t>15.30</t>
  </si>
  <si>
    <t>15.31</t>
  </si>
  <si>
    <t>15.32</t>
  </si>
  <si>
    <t>15.33</t>
  </si>
  <si>
    <t>15.34</t>
  </si>
  <si>
    <t>15.35</t>
  </si>
  <si>
    <t>15.36</t>
  </si>
  <si>
    <t>15.37</t>
  </si>
  <si>
    <t>15.38</t>
  </si>
  <si>
    <t>15.39</t>
  </si>
  <si>
    <t>15.40</t>
  </si>
  <si>
    <t>15.41</t>
  </si>
  <si>
    <t>15.42</t>
  </si>
  <si>
    <t>15.43</t>
  </si>
  <si>
    <t>15.44</t>
  </si>
  <si>
    <t>15.45</t>
  </si>
  <si>
    <t>15.46</t>
  </si>
  <si>
    <t>15.47</t>
  </si>
  <si>
    <t>15.48</t>
  </si>
  <si>
    <t>15.49</t>
  </si>
  <si>
    <t>15.50</t>
  </si>
  <si>
    <t>15.51</t>
  </si>
  <si>
    <t>15.52</t>
  </si>
  <si>
    <t>15.53</t>
  </si>
  <si>
    <t>15.54</t>
  </si>
  <si>
    <t>15.55</t>
  </si>
  <si>
    <t>15.56</t>
  </si>
  <si>
    <t>15.57</t>
  </si>
  <si>
    <t>15.58</t>
  </si>
  <si>
    <t>15.59</t>
  </si>
  <si>
    <t>15.60</t>
  </si>
  <si>
    <t>15.61</t>
  </si>
  <si>
    <t>15.62</t>
  </si>
  <si>
    <t>15.63</t>
  </si>
  <si>
    <t>15.64</t>
  </si>
  <si>
    <t>15.65</t>
  </si>
  <si>
    <t>15.66</t>
  </si>
  <si>
    <t>15.67</t>
  </si>
  <si>
    <t>15.68</t>
  </si>
  <si>
    <t>15.69</t>
  </si>
  <si>
    <t>15.70</t>
  </si>
  <si>
    <t>15.71</t>
  </si>
  <si>
    <t>15.72</t>
  </si>
  <si>
    <t>15.73</t>
  </si>
  <si>
    <t>15.74</t>
  </si>
  <si>
    <t>15.75</t>
  </si>
  <si>
    <t>15.76</t>
  </si>
  <si>
    <t>15.77</t>
  </si>
  <si>
    <t>15.78</t>
  </si>
  <si>
    <t>15.79</t>
  </si>
  <si>
    <t>15.80</t>
  </si>
  <si>
    <t>15.81</t>
  </si>
  <si>
    <t>15.82</t>
  </si>
  <si>
    <t>15.83</t>
  </si>
  <si>
    <t>15.84</t>
  </si>
  <si>
    <t>15.85</t>
  </si>
  <si>
    <t>15.86</t>
  </si>
  <si>
    <t>15.87</t>
  </si>
  <si>
    <t>*Complément de charge frigorifique</t>
  </si>
  <si>
    <t>*Support et antivibratile</t>
  </si>
  <si>
    <t>Circuit frigorifique et électrique y compris</t>
  </si>
  <si>
    <t>Evacuation condensats avec isolations et accessoires</t>
  </si>
  <si>
    <t>Raccordement sur attente</t>
  </si>
  <si>
    <t>Ventilation naturelle avec grille de ventilation Alu blanc 20x20 cm y compris accessoires de fixations</t>
  </si>
  <si>
    <t>Ventilateur de gaine inline, débit 320 m3/h y compris, interrupteur de proximité, variateur… et toutes sujétions dito CCTP</t>
  </si>
  <si>
    <t>Extracteur type murale y compris accessoires (grilles extérieures)</t>
  </si>
  <si>
    <t xml:space="preserve">Conduit hélicoïdal circulaire en tôle d'acier galvanisé </t>
  </si>
  <si>
    <t>Gaine souple flexible</t>
  </si>
  <si>
    <t>Divers accessoires de supportages et fixations, registres, coudes , … et toutes sujétions dito CCTP</t>
  </si>
  <si>
    <t>Ensemble grilles rejet extérieure</t>
  </si>
  <si>
    <t>Bouche d’extraction auto réglable</t>
  </si>
  <si>
    <t>CHAUFFAGE - VENTILATION - CLIMATISATION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</si>
  <si>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</si>
  <si>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</si>
  <si>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</si>
  <si>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</si>
  <si>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</si>
  <si>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</si>
  <si>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</si>
  <si>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</si>
  <si>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</si>
  <si>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</si>
  <si>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</si>
  <si>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</si>
  <si>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</si>
  <si>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</si>
  <si>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</si>
  <si>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</si>
  <si>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</si>
  <si>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</si>
  <si>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 xml:space="preserve"> Cablofil</t>
  </si>
  <si>
    <t xml:space="preserve"> Liaison frigo isolée </t>
  </si>
  <si>
    <t>Attente siphonnées pour les condensats de climatisations en tuyau PVC NF Me</t>
  </si>
  <si>
    <t>Electricité</t>
  </si>
  <si>
    <t>CVC</t>
  </si>
  <si>
    <t>Tuyau d'attente Clim</t>
  </si>
  <si>
    <t>Protection bitumineuse</t>
  </si>
  <si>
    <t>4.12</t>
  </si>
  <si>
    <t>Sol et mural : Salle d'eau, Toilettes, cuisine, kitchenette</t>
  </si>
  <si>
    <t>Cheneau , Toiture en BA,  Terrasse,  Balcon</t>
  </si>
  <si>
    <t>Confection de l'échappement jusqu'à la toiture et accessoires de câblage</t>
  </si>
  <si>
    <t>TGBT N/S  (Inter sec, Compteur, disjoncteur, parafoudre, contacteur, arrêt d'urgence)</t>
  </si>
  <si>
    <t xml:space="preserve">Câble U1000  3G2,5 Alim. Chauffe-eau </t>
  </si>
  <si>
    <t>Interrupteur va-et-vient</t>
  </si>
  <si>
    <t>Coffret arrêt d'urgence pompier complet</t>
  </si>
  <si>
    <t>Tête captrice paratonnerre PDA + mât</t>
  </si>
  <si>
    <t>Descente en méplat de 30X3mm</t>
  </si>
  <si>
    <t>Détecteur optique</t>
  </si>
  <si>
    <t>Appareil de type 4 (3 en 1 comprenant déclencheur manuel / Flash lumineux / Sirène)</t>
  </si>
  <si>
    <t xml:space="preserve">Prise téléphone </t>
  </si>
  <si>
    <t>Câbles FTP cat6</t>
  </si>
  <si>
    <t>Câbles FO</t>
  </si>
  <si>
    <t>Unité extérieure Groupe Monosplit HAIER 24 000 Btu/h  Pf=7,1 kW
Unité intérieure type split mural HAIER 24 000 Btu/h  Pf=7,1 kW y compris télécommande</t>
  </si>
  <si>
    <t>Pompe de relevage et évacuation vers l'extérieur y/c accessoires pour climatiseur salle serveur au RDC</t>
  </si>
  <si>
    <t>Mise en œuvre arase étanche, y compris toutes sujétions de mise en œuvre</t>
  </si>
  <si>
    <t>Arase étanche</t>
  </si>
  <si>
    <t>Rehaussement niveau Kitchenette et cuisine</t>
  </si>
  <si>
    <t>Fourniture et pose placard en mélamine  :
- Meuble haut et bas
-   y compris tous les accessoires de pose, fixations et toutes sujétions de mise en œuvre</t>
  </si>
  <si>
    <r>
      <t xml:space="preserve">MALU 09
</t>
    </r>
    <r>
      <rPr>
        <b/>
        <u/>
        <sz val="9"/>
        <color indexed="8"/>
        <rFont val="Arial"/>
        <family val="2"/>
      </rPr>
      <t>RDC:</t>
    </r>
    <r>
      <rPr>
        <sz val="9"/>
        <color indexed="8"/>
        <rFont val="Arial"/>
        <family val="2"/>
      </rPr>
      <t xml:space="preserve"> Toilettes perso,toilettes H/F
</t>
    </r>
    <r>
      <rPr>
        <b/>
        <u/>
        <sz val="9"/>
        <color indexed="8"/>
        <rFont val="Arial"/>
        <family val="2"/>
      </rPr>
      <t>R+1:</t>
    </r>
    <r>
      <rPr>
        <sz val="9"/>
        <color indexed="8"/>
        <rFont val="Arial"/>
        <family val="2"/>
      </rPr>
      <t xml:space="preserve"> Toilettes H/F
</t>
    </r>
    <r>
      <rPr>
        <b/>
        <u/>
        <sz val="9"/>
        <color indexed="8"/>
        <rFont val="Arial"/>
        <family val="2"/>
      </rPr>
      <t>R+2:</t>
    </r>
    <r>
      <rPr>
        <sz val="9"/>
        <color indexed="8"/>
        <rFont val="Arial"/>
        <family val="2"/>
      </rPr>
      <t xml:space="preserve"> Perso d'appui, toilettes H/F,  
</t>
    </r>
    <r>
      <rPr>
        <b/>
        <u/>
        <sz val="9"/>
        <color indexed="8"/>
        <rFont val="Arial"/>
        <family val="2"/>
      </rPr>
      <t xml:space="preserve">R+3: </t>
    </r>
    <r>
      <rPr>
        <sz val="9"/>
        <color indexed="8"/>
        <rFont val="Arial"/>
        <family val="2"/>
      </rPr>
      <t>Cuisine, toilettes femmes, toilettes hommes</t>
    </r>
  </si>
  <si>
    <t>Fourniture et mise en œuvre nourrice de distribution, y compris tous les accessoires de pose et mise en œuvre</t>
  </si>
  <si>
    <t>Fourniture et mise en œuvre ventilations de chutes EU EV, y compris tous les accessoires de pose et mise en œuvre</t>
  </si>
  <si>
    <t>Ventilation</t>
  </si>
  <si>
    <t>Réservoir d'eau</t>
  </si>
  <si>
    <t>Colone sèche</t>
  </si>
  <si>
    <t>Câble de liaison entre  Groupe électrogène Inverseur</t>
  </si>
  <si>
    <t>Groupe électrogène</t>
  </si>
  <si>
    <r>
      <t xml:space="preserve"> Ouvrage en béton armé du superstructure </t>
    </r>
    <r>
      <rPr>
        <i/>
        <sz val="9"/>
        <rFont val="Arial"/>
        <family val="2"/>
      </rPr>
      <t>(Poteaux, poutres, linteaux, chainages, dalles, Toiture dalles , Terrasse, appui et encadrement de baie, chéneau, Cache volet roulant, cache DEP, Bac à fleur, Paillasse de cuisine etc...)</t>
    </r>
  </si>
  <si>
    <r>
      <rPr>
        <b/>
        <i/>
        <u/>
        <sz val="10"/>
        <color indexed="8"/>
        <rFont val="Arial"/>
        <family val="2"/>
      </rPr>
      <t xml:space="preserve">RDC : </t>
    </r>
    <r>
      <rPr>
        <i/>
        <sz val="10"/>
        <color indexed="8"/>
        <rFont val="Arial"/>
        <family val="2"/>
      </rPr>
      <t xml:space="preserve">Ressources Humaines, RNAF, Passation de marché, PASAN, Salle de réunion
</t>
    </r>
    <r>
      <rPr>
        <b/>
        <i/>
        <u/>
        <sz val="10"/>
        <color indexed="8"/>
        <rFont val="Arial"/>
        <family val="2"/>
      </rPr>
      <t xml:space="preserve">R+1 : </t>
    </r>
    <r>
      <rPr>
        <i/>
        <sz val="10"/>
        <color indexed="8"/>
        <rFont val="Arial"/>
        <family val="2"/>
      </rPr>
      <t xml:space="preserve">DAF, Communication
</t>
    </r>
    <r>
      <rPr>
        <b/>
        <i/>
        <u/>
        <sz val="10"/>
        <color indexed="8"/>
        <rFont val="Arial"/>
        <family val="2"/>
      </rPr>
      <t xml:space="preserve">R+2 : </t>
    </r>
    <r>
      <rPr>
        <i/>
        <sz val="10"/>
        <color indexed="8"/>
        <rFont val="Arial"/>
        <family val="2"/>
      </rPr>
      <t xml:space="preserve"> Communication, Salle d'allaitement, Logistique
</t>
    </r>
    <r>
      <rPr>
        <b/>
        <i/>
        <u/>
        <sz val="10"/>
        <color indexed="8"/>
        <rFont val="Arial"/>
        <family val="2"/>
      </rPr>
      <t>R+3 :</t>
    </r>
    <r>
      <rPr>
        <i/>
        <sz val="10"/>
        <color indexed="8"/>
        <rFont val="Arial"/>
        <family val="2"/>
      </rPr>
      <t xml:space="preserve"> Assistante admin en RH, Responsable passation des marchés, salle de réunion</t>
    </r>
  </si>
  <si>
    <r>
      <t>MALU 05</t>
    </r>
    <r>
      <rPr>
        <b/>
        <u/>
        <sz val="9"/>
        <color indexed="8"/>
        <rFont val="Arial"/>
        <family val="2"/>
      </rPr>
      <t xml:space="preserve">
RDC: </t>
    </r>
    <r>
      <rPr>
        <sz val="9"/>
        <color indexed="8"/>
        <rFont val="Arial"/>
        <family val="2"/>
      </rPr>
      <t xml:space="preserve">RNAF, Compta, Stockage, salle de réunion
</t>
    </r>
    <r>
      <rPr>
        <b/>
        <u/>
        <sz val="9"/>
        <color indexed="8"/>
        <rFont val="Arial"/>
        <family val="2"/>
      </rPr>
      <t xml:space="preserve">R+1: </t>
    </r>
    <r>
      <rPr>
        <sz val="9"/>
        <color indexed="8"/>
        <rFont val="Arial"/>
        <family val="2"/>
      </rPr>
      <t xml:space="preserve">CN, ACN, CN adjoint, DAF, Comm, Hall, PSN
</t>
    </r>
    <r>
      <rPr>
        <b/>
        <u/>
        <sz val="9"/>
        <color indexed="8"/>
        <rFont val="Arial"/>
        <family val="2"/>
      </rPr>
      <t>R+2:</t>
    </r>
    <r>
      <rPr>
        <sz val="9"/>
        <color indexed="8"/>
        <rFont val="Arial"/>
        <family val="2"/>
      </rPr>
      <t xml:space="preserve"> Personnel d'appui, Responsable de 
la Comptabilité</t>
    </r>
  </si>
  <si>
    <t>Dépose avec soin et repose une partie du revêtement en pierres plate avec protections des arbres , y compris toutes sujétions et mise au dépôt de stockage désigné par le maître d'ouvrage.(cf. plan de démolition)</t>
  </si>
  <si>
    <t>Repose compteur JIRAMA</t>
  </si>
  <si>
    <t>15.88</t>
  </si>
  <si>
    <t xml:space="preserve">Fourniture et mise en œuvre colonne sèche,
 y compris tous les accessoires et toutes sujétion de mise en œuvre
</t>
  </si>
  <si>
    <t>Fourniture et mise en œuvre enduits au mortier de ciment dosé à 300kg/m3 CEMII. Dressé sur repère de 2 cm d'épaisseur, tiré à la règle et exécuté en deux (2) passes. Le malaxage est fait mécaniquement, y compris toutes sujétions de mise en œuvre.(Cf plan)</t>
  </si>
  <si>
    <t xml:space="preserve">Fourniture et mise en œuvre de maçonnerie de briques d'épaisseur 20 cm, hourdée au mortier de ciment dosé à 300kg/m3 CEMII, 1ere et 2eme rang hourdée au mortier de ciment hydrofugé au RDC, ainsi que toutes sujétions de mise en œuvre suivant les règles de l'art. (cf. plan) </t>
  </si>
  <si>
    <t xml:space="preserve">Fourniture et mise en œuvre de maçonnerie de briques d'épaisseur 10 cm, hourdée au mortier de ciment dosé à 300kg/m3 CEMII, 1ere et 2eme rang hourdée au mortier de ciment hydrofugé au RDC, ainsi que toutes sujétions de mise en œuvre suivant les règles de l'art. (cf. plan) </t>
  </si>
  <si>
    <t xml:space="preserve">Fourniture et mise en œuvre enduits hydrofuge au mortier de ciment dosé à 300kg/m3 CEMII. Dressé sur repère de 2 cm d'épaisseur, tiré à la règle et exécuté en deux (2) passes. Le malaxage est fait mécaniquement, y compris toutes sujétions de mise en œuvre.(cf. plan) </t>
  </si>
  <si>
    <t xml:space="preserve">Fourniture et pose membrane de désolidarisation, y compris relevé et tous les accessoires de pose et sujétions de mise en œuvre. (cf. plan): type VELAPHONE Fibre 22 ou équivalent. (cf. plan) </t>
  </si>
  <si>
    <t>Membrane de désolidarisation</t>
  </si>
  <si>
    <t>Chape ous revêtement sol</t>
  </si>
  <si>
    <t>7.10</t>
  </si>
  <si>
    <t>7.11</t>
  </si>
  <si>
    <t>Fourniture et mise en œuvre de bac à graisse en béton armé dosé à 350 kg/m3 de ciment CEMI 42,5 de dimension 120 x 60x 50cm comprenant : fouille, BP, radier, piédroit, enduit, remblai (cf. plan)</t>
  </si>
  <si>
    <t>Fourniture et mise en œuvre de regard de visite en béton armé dosé à 350 kg/m3 de ciment CEMI 42,5 de dimension 80 x 80x 70cm comprenant : fouille, BP, radier, piédroit, enduit, remblai. (cf. plan)</t>
  </si>
  <si>
    <t>Fourniture et mise en œuvre de regard de visite en béton armé dosé à 350 kg/m3 de ciment CEMI 42,5 de dimension 70 x 70x 70cm comprenant : fouille, BP, radier, piédroit, enduit, remblai. (cf. plan)</t>
  </si>
  <si>
    <t>Fourniture et mise en œuvre de regard de visite en béton armé dosé à 350 kg/m3 de ciment CEMI 42,5 de dimension 70 x 70x 60cm comprenant : fouille, BP, radier, piédroit, enduit, remblai. (cf. plan)</t>
  </si>
  <si>
    <t>Fourniture et mise en œuvre de regard de visite en béton armé dosé à 350 kg/m3 de ciment CEMI 42,5 de dimension 60 x 60x 60cm comprenant : fouille, BP, radier, piédroit, enduit, remblai. (cf. plan)</t>
  </si>
  <si>
    <t>Fourniture et mise en œuvre de regard de visite en béton armé dosé à 350 kg/m3 de ciment CEMI 42,5 de dimension 60 x 60x 50cm comprenant : fouille, BP, radier, piédroit, enduit, remblai. (cf. plan)</t>
  </si>
  <si>
    <t>Fourniture et mise en œuvre de regard de visite en béton armé dosé à 350 kg/m3 de ciment CEMI 42,5 de dimension 50 x 50x 50cm comprenant : fouille, BP, radier, piédroit, enduit, remblai. (cf. plan)</t>
  </si>
  <si>
    <r>
      <t xml:space="preserve">Fourniture et pose buse en béton </t>
    </r>
    <r>
      <rPr>
        <sz val="9"/>
        <rFont val="Arial"/>
        <family val="2"/>
      </rPr>
      <t>Ø</t>
    </r>
    <r>
      <rPr>
        <i/>
        <sz val="10.35"/>
        <rFont val="Arial"/>
        <family val="2"/>
      </rPr>
      <t>300</t>
    </r>
    <r>
      <rPr>
        <i/>
        <sz val="9"/>
        <rFont val="Arial"/>
        <family val="2"/>
      </rPr>
      <t xml:space="preserve"> à l'extérieur du bâtiment au, posé au dessus de lit de sable épaisseur 10cm, y compris fourniture et pose grillage avertisseur et tous les accessoires de pose et sujétion de mise en œuvre. (cf. plan)</t>
    </r>
  </si>
  <si>
    <r>
      <t xml:space="preserve">Fourniture et pose tuyau d'évacuation en PVC </t>
    </r>
    <r>
      <rPr>
        <sz val="9"/>
        <rFont val="Arial"/>
        <family val="2"/>
      </rPr>
      <t>Ø</t>
    </r>
    <r>
      <rPr>
        <i/>
        <sz val="10.35"/>
        <rFont val="Arial"/>
        <family val="2"/>
      </rPr>
      <t>100 au 150</t>
    </r>
    <r>
      <rPr>
        <i/>
        <sz val="9"/>
        <rFont val="Arial"/>
        <family val="2"/>
      </rPr>
      <t xml:space="preserve"> au dessus de lit de sable, épaisseur 10cm à l'extérieur du bâtiment , y compris fourniture et pose grillage avertisseur et tous les accessoires de pose et sujétions de mise en œuvre. (cf. plan)</t>
    </r>
  </si>
  <si>
    <t>Plinthe intérieures sauf salle d'eau et Toilettes</t>
  </si>
  <si>
    <t xml:space="preserve">Paillasse : Kitchenette et cuisine </t>
  </si>
  <si>
    <t>Murs et Plafond : Salle d'eau, Toilettes, Kitchenette, cuisine</t>
  </si>
  <si>
    <t>Fourniture et pose pack Surpresseur 5 m3/h y/c raccordement hydraulique et électrique et toutes accessoires pour alimentation en eau du bâtiment</t>
  </si>
  <si>
    <t>Fourniture et pose pack WC à l’anglaise à chasse d’eau dorsale, y compris fourniture et pose des accessoires  et toutes sujétions de mise en œuvre. (Cf plan)</t>
  </si>
  <si>
    <t>Commande volet roulant, y compris càblage</t>
  </si>
  <si>
    <t>15.89</t>
  </si>
  <si>
    <t>QUANTITE</t>
  </si>
  <si>
    <t>Fourniture et pose compteur divisionnaire , y compris tous les accessoires de pose et toutes sujétions de mise en œuvre. (Cf plan)</t>
  </si>
  <si>
    <t>Dépose avec soin toutes les menuiseries en bois (portes et fenêtres) existante avec dépose tous les accessoires de pose et fixations, y compris évacuations des gravois hors de la site et mise au dépôt de stockage désigné par le maître d'ouvrage. (cf. plan de démolition)</t>
  </si>
  <si>
    <t>Dépose avec soin charpente en bois, y compris tous les accessoires de pose (Pannes, contreventement), avec dépose tous les accessoires et fixation, y compris évacuations des gravois hors de la site et mise au dépôt de stockage désigné par le maître d'ouvrage. (cf. plan de démolition)</t>
  </si>
  <si>
    <t>Dépose avec soin revêtement sol en moquette, y compris toutes sujétions et mise au dépôt de stockage désigné par le maître d'ouvrage. (cf. plan de démolition)</t>
  </si>
  <si>
    <t>Faux plafond RDC et R+1</t>
  </si>
  <si>
    <t>Fourniture et mise en œuvre bitume en deux couches croisées pour protection des ouvrages en béton armé en contact avec la terre, y compris toutes sujétions de mise en œuvre</t>
  </si>
  <si>
    <t>Fourniture et pose rive de toiture en panne C métallique 300 , y compris tous les accessoires de pose et sujétions de mise en œuvre. (cf. plan)</t>
  </si>
  <si>
    <t>Fourniture et pose solin de rive en TPG  60/100 , y compris tous les accessoires de pose et sujétions de mise en œuvre. (cf. plan)</t>
  </si>
  <si>
    <r>
      <t xml:space="preserve">Fourniture et pose main courante en tube rond </t>
    </r>
    <r>
      <rPr>
        <sz val="10"/>
        <rFont val="Calibri"/>
        <family val="2"/>
      </rPr>
      <t xml:space="preserve">Ø </t>
    </r>
    <r>
      <rPr>
        <i/>
        <sz val="10"/>
        <rFont val="Arial"/>
        <family val="2"/>
      </rPr>
      <t>60 avec :
- Finition avec mastic
- Support  et fixation</t>
    </r>
    <r>
      <rPr>
        <i/>
        <sz val="9"/>
        <rFont val="Arial"/>
        <family val="2"/>
      </rPr>
      <t xml:space="preserve">
- Application d'une couche primaire d'antirouille
- Peinture final 
 y compris tous les accessoires de pose et sujétions de mise en œuvre (Cf plan)</t>
    </r>
  </si>
  <si>
    <r>
      <t>Fourniture et pose garde-corps métallique  (Hauteur :1,00m) avec :
- Main courante en bois
- Finition avec mastic
- Grillage de poule maillage 40x40mm
- Tendeur : fer rond lisse Ø 12
- Poteaux : tube rond Ø 40, posé sur platine</t>
    </r>
    <r>
      <rPr>
        <i/>
        <sz val="9"/>
        <color theme="1"/>
        <rFont val="Arial"/>
        <family val="2"/>
      </rPr>
      <t xml:space="preserve">
- Application d'une couche primaire d'antirouille
- Peinture final (Couleur : noire)
 y compris tous les accessoires de pose et sujétions de mise en œuvre (Cf plan)</t>
    </r>
  </si>
  <si>
    <r>
      <t>Fourniture et pose garde-corps métallique  (Hauteur : 1,00m) avec :
- Main courante tube rond Ø 60
- Finition avec mastic
- Grillage de poule maillage 40x40mm
- Tendeur : fer rond lisse Ø 12
- Poteaux : tube rond Ø 40, posé sur platine</t>
    </r>
    <r>
      <rPr>
        <i/>
        <sz val="9"/>
        <color theme="1"/>
        <rFont val="Arial"/>
        <family val="2"/>
      </rPr>
      <t xml:space="preserve">
- Application d'une couche primaire d'antirouille
- Peinture final (Couleur : noire)
 y compris tous les accessoires de pose et sujétions de mise en œuvre (Cf plan)</t>
    </r>
  </si>
  <si>
    <r>
      <t>Fourniture et pose garde-corps métallique, (Hauteur : 0,60m) avec :
- Main courante tube rond Ø 60
- Grillage de poule maillage 40x40mm
- Tendeur : fer rond lisse Ø 12
- Poteaux en tube rond Ø 40, posé sur platine</t>
    </r>
    <r>
      <rPr>
        <i/>
        <sz val="9"/>
        <rFont val="Arial"/>
        <family val="2"/>
      </rPr>
      <t xml:space="preserve">
- Application d'une couche primaire d'antirouille
- Peinture final (Couleur : noire)
 y compris tous les accessoires de pose et sujétions de mise en œuvre (Cf plan)</t>
    </r>
  </si>
  <si>
    <t>Sous semelles (Fondations)</t>
  </si>
  <si>
    <t>MONTANT (Ar) FANILO</t>
  </si>
  <si>
    <t>MONTANT (Ar) FENOINISOA</t>
  </si>
  <si>
    <t>COMPARAISON DE PRIX : E/se FENOINISOA &amp; FANILO</t>
  </si>
  <si>
    <t>MONTANT  (Ariary) FENOINISOA</t>
  </si>
  <si>
    <t>PRIX</t>
  </si>
  <si>
    <t>DIMENSIONS</t>
  </si>
  <si>
    <t>l</t>
  </si>
  <si>
    <t>L</t>
  </si>
  <si>
    <t>H</t>
  </si>
  <si>
    <t>PRIX UNITAIRE (Ar)
FANILO</t>
  </si>
  <si>
    <t>PRIX UNITAIRE (Ar) FENOINISOA</t>
  </si>
  <si>
    <t>H Contre marche</t>
  </si>
  <si>
    <t>H Total</t>
  </si>
  <si>
    <t>NB Contre Marche</t>
  </si>
  <si>
    <t>H àF</t>
  </si>
  <si>
    <t>NB Marche</t>
  </si>
  <si>
    <t>L Marche</t>
  </si>
  <si>
    <t>Verification</t>
  </si>
  <si>
    <t>MONTANT  (Ariary)
 2AH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</si>
</sst>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€_-;\-* #,##0.00\ _€_-;_-* &quot;-&quot;??\ _€_-;_-@_-"/>
    <numFmt numFmtId="164" formatCode="_-* #,##0_-;\-* #,##0_-;_-* &quot;-&quot;_-;_-@_-"/>
    <numFmt numFmtId="165" formatCode="#,##0.00_ ;\-#,##0.00\ "/>
    <numFmt numFmtId="166" formatCode="_-* #,##0.000_-;\-* #,##0.000_-;_-* &quot;-&quot;_-;_-@_-"/>
    <numFmt numFmtId="167" formatCode="_-* #,##0.00_-;\-* #,##0.00_-;_-* &quot;-&quot;_-;_-@_-"/>
    <numFmt numFmtId="168" formatCode="0.00000"/>
    <numFmt numFmtId="169" formatCode="_-* #,##0.00000_-;\-* #,##0.00000_-;_-* &quot;-&quot;_-;_-@_-"/>
  </numFmts>
  <fonts count="5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Arial"/>
      <family val="2"/>
    </font>
    <font>
      <b/>
      <sz val="9"/>
      <color theme="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b/>
      <sz val="10"/>
      <name val="Arial Narrow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 Narrow"/>
      <family val="2"/>
    </font>
    <font>
      <sz val="11"/>
      <color rgb="FF000000"/>
      <name val="Calibri"/>
      <family val="2"/>
      <charset val="204"/>
    </font>
    <font>
      <sz val="9"/>
      <name val="Calibri"/>
      <family val="2"/>
    </font>
    <font>
      <sz val="9"/>
      <name val="Calibri"/>
      <family val="2"/>
      <scheme val="minor"/>
    </font>
    <font>
      <sz val="9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indexed="8"/>
      <name val="Arial"/>
      <family val="2"/>
    </font>
    <font>
      <i/>
      <vertAlign val="superscript"/>
      <sz val="9"/>
      <name val="Arial"/>
      <family val="2"/>
    </font>
    <font>
      <i/>
      <sz val="10.35"/>
      <name val="Arial"/>
      <family val="2"/>
    </font>
    <font>
      <i/>
      <sz val="10"/>
      <color indexed="8"/>
      <name val="Arial"/>
      <family val="2"/>
    </font>
    <font>
      <i/>
      <sz val="9"/>
      <name val="Helvetica"/>
      <family val="2"/>
    </font>
    <font>
      <sz val="10"/>
      <name val="Calibri"/>
      <family val="2"/>
    </font>
    <font>
      <b/>
      <i/>
      <u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u/>
      <sz val="13.6"/>
      <color indexed="8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472C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</borders>
  <cellStyleXfs count="34">
    <xf numFmtId="0" fontId="0" fillId="0" borderId="0"/>
    <xf numFmtId="43" fontId="9" fillId="0" borderId="0" applyFont="0" applyFill="0" applyBorder="0" applyAlignment="0" applyProtection="0"/>
    <xf numFmtId="0" fontId="8" fillId="0" borderId="0"/>
    <xf numFmtId="0" fontId="9" fillId="0" borderId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9" fillId="0" borderId="0" applyFont="0" applyFill="0" applyBorder="0" applyAlignment="0" applyProtection="0"/>
    <xf numFmtId="0" fontId="30" fillId="0" borderId="0"/>
    <xf numFmtId="3" fontId="3" fillId="4" borderId="6">
      <alignment horizontal="right" vertical="center" wrapText="1" indent="1"/>
    </xf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3" fontId="1" fillId="4" borderId="6">
      <alignment horizontal="right" vertical="center" wrapText="1" indent="1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</cellStyleXfs>
  <cellXfs count="140">
    <xf numFmtId="0" fontId="0" fillId="0" borderId="0" xfId="0"/>
    <xf numFmtId="0" fontId="10" fillId="0" borderId="0" xfId="2" applyFont="1" applyAlignment="1">
      <alignment vertical="top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horizontal="center" vertical="top" wrapText="1"/>
    </xf>
    <xf numFmtId="43" fontId="12" fillId="0" borderId="0" xfId="4" applyFont="1" applyFill="1" applyBorder="1" applyAlignment="1">
      <alignment horizontal="center" vertical="center" wrapText="1"/>
    </xf>
    <xf numFmtId="0" fontId="12" fillId="0" borderId="0" xfId="4" applyNumberFormat="1" applyFont="1" applyFill="1" applyBorder="1" applyAlignment="1">
      <alignment vertical="center" wrapText="1"/>
    </xf>
    <xf numFmtId="0" fontId="13" fillId="0" borderId="0" xfId="4" applyNumberFormat="1" applyFont="1" applyFill="1" applyBorder="1" applyAlignment="1">
      <alignment vertical="top" wrapText="1"/>
    </xf>
    <xf numFmtId="0" fontId="18" fillId="0" borderId="0" xfId="4" applyNumberFormat="1" applyFont="1" applyFill="1" applyBorder="1" applyAlignment="1">
      <alignment vertical="top" wrapText="1"/>
    </xf>
    <xf numFmtId="0" fontId="18" fillId="0" borderId="0" xfId="2" applyFont="1" applyAlignment="1">
      <alignment vertical="top" wrapText="1"/>
    </xf>
    <xf numFmtId="43" fontId="13" fillId="0" borderId="0" xfId="4" applyFont="1" applyFill="1" applyBorder="1" applyAlignment="1">
      <alignment horizontal="center" vertical="top" wrapText="1"/>
    </xf>
    <xf numFmtId="43" fontId="18" fillId="0" borderId="0" xfId="4" applyFont="1" applyFill="1" applyBorder="1" applyAlignment="1">
      <alignment horizontal="center" vertical="top" wrapText="1"/>
    </xf>
    <xf numFmtId="0" fontId="13" fillId="0" borderId="0" xfId="4" applyNumberFormat="1" applyFont="1" applyFill="1" applyBorder="1" applyAlignment="1">
      <alignment horizontal="left" vertical="top" wrapText="1"/>
    </xf>
    <xf numFmtId="43" fontId="18" fillId="0" borderId="0" xfId="4" applyFont="1" applyFill="1" applyBorder="1" applyAlignment="1">
      <alignment horizontal="center" vertical="center" wrapText="1"/>
    </xf>
    <xf numFmtId="43" fontId="13" fillId="0" borderId="0" xfId="4" applyFont="1" applyFill="1" applyBorder="1" applyAlignment="1">
      <alignment horizontal="center" vertical="center" wrapText="1"/>
    </xf>
    <xf numFmtId="43" fontId="22" fillId="0" borderId="0" xfId="1" applyFont="1" applyFill="1" applyBorder="1" applyAlignment="1">
      <alignment horizontal="center" vertical="top" wrapText="1"/>
    </xf>
    <xf numFmtId="43" fontId="13" fillId="0" borderId="0" xfId="0" applyNumberFormat="1" applyFont="1" applyAlignment="1">
      <alignment horizontal="center" vertical="top" wrapText="1"/>
    </xf>
    <xf numFmtId="43" fontId="13" fillId="0" borderId="0" xfId="0" applyNumberFormat="1" applyFont="1" applyAlignment="1">
      <alignment horizontal="right" vertical="top" wrapText="1"/>
    </xf>
    <xf numFmtId="0" fontId="13" fillId="0" borderId="0" xfId="2" applyFont="1" applyAlignment="1">
      <alignment vertical="top" wrapText="1"/>
    </xf>
    <xf numFmtId="43" fontId="11" fillId="0" borderId="0" xfId="1" applyFont="1" applyFill="1" applyBorder="1" applyAlignment="1">
      <alignment horizontal="center" vertical="center" wrapText="1"/>
    </xf>
    <xf numFmtId="43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left" vertical="top" wrapText="1"/>
    </xf>
    <xf numFmtId="0" fontId="17" fillId="2" borderId="0" xfId="3" applyFont="1" applyFill="1" applyAlignment="1">
      <alignment horizontal="center" vertical="center" wrapText="1"/>
    </xf>
    <xf numFmtId="43" fontId="17" fillId="2" borderId="0" xfId="1" applyFont="1" applyFill="1" applyBorder="1" applyAlignment="1">
      <alignment horizontal="center" vertical="center" wrapText="1"/>
    </xf>
    <xf numFmtId="43" fontId="13" fillId="0" borderId="0" xfId="1" applyFont="1" applyFill="1" applyBorder="1" applyAlignment="1">
      <alignment vertical="top" wrapText="1"/>
    </xf>
    <xf numFmtId="43" fontId="26" fillId="0" borderId="3" xfId="1" applyFont="1" applyFill="1" applyBorder="1" applyAlignment="1">
      <alignment horizontal="center" vertical="center" wrapText="1"/>
    </xf>
    <xf numFmtId="43" fontId="26" fillId="0" borderId="4" xfId="1" applyFont="1" applyFill="1" applyBorder="1" applyAlignment="1">
      <alignment horizontal="center" vertical="center" wrapText="1"/>
    </xf>
    <xf numFmtId="43" fontId="29" fillId="3" borderId="1" xfId="1" applyFont="1" applyFill="1" applyBorder="1" applyAlignment="1">
      <alignment horizontal="center" vertical="center" wrapText="1"/>
    </xf>
    <xf numFmtId="43" fontId="29" fillId="3" borderId="3" xfId="1" applyFont="1" applyFill="1" applyBorder="1" applyAlignment="1">
      <alignment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2" applyFont="1" applyAlignment="1">
      <alignment vertical="center" wrapText="1"/>
    </xf>
    <xf numFmtId="0" fontId="12" fillId="0" borderId="0" xfId="4" applyNumberFormat="1" applyFont="1" applyFill="1" applyBorder="1" applyAlignment="1">
      <alignment horizontal="left" vertical="center" wrapText="1"/>
    </xf>
    <xf numFmtId="0" fontId="19" fillId="0" borderId="0" xfId="4" applyNumberFormat="1" applyFont="1" applyFill="1" applyBorder="1" applyAlignment="1">
      <alignment vertical="center" wrapText="1"/>
    </xf>
    <xf numFmtId="0" fontId="19" fillId="0" borderId="0" xfId="2" applyFont="1" applyAlignment="1">
      <alignment vertical="center" wrapText="1"/>
    </xf>
    <xf numFmtId="0" fontId="12" fillId="0" borderId="0" xfId="2" applyFont="1" applyAlignment="1">
      <alignment vertical="center" wrapText="1"/>
    </xf>
    <xf numFmtId="43" fontId="12" fillId="0" borderId="0" xfId="0" applyNumberFormat="1" applyFont="1" applyAlignment="1">
      <alignment horizontal="right" vertical="center" wrapText="1"/>
    </xf>
    <xf numFmtId="43" fontId="12" fillId="0" borderId="0" xfId="1" applyFont="1" applyFill="1" applyBorder="1" applyAlignment="1">
      <alignment vertical="center" wrapText="1"/>
    </xf>
    <xf numFmtId="0" fontId="32" fillId="0" borderId="0" xfId="2" applyFont="1" applyAlignment="1">
      <alignment vertical="top" wrapText="1"/>
    </xf>
    <xf numFmtId="43" fontId="34" fillId="0" borderId="0" xfId="1" applyFont="1" applyFill="1" applyBorder="1" applyAlignment="1">
      <alignment vertical="center" wrapText="1"/>
    </xf>
    <xf numFmtId="43" fontId="35" fillId="0" borderId="0" xfId="1" applyFont="1" applyFill="1" applyBorder="1" applyAlignment="1">
      <alignment horizontal="center" vertical="top" wrapText="1"/>
    </xf>
    <xf numFmtId="0" fontId="21" fillId="0" borderId="0" xfId="1" applyNumberFormat="1" applyFont="1" applyFill="1" applyBorder="1" applyAlignment="1">
      <alignment vertical="top" wrapText="1"/>
    </xf>
    <xf numFmtId="43" fontId="12" fillId="0" borderId="0" xfId="4" applyFont="1" applyFill="1" applyBorder="1" applyAlignment="1">
      <alignment horizontal="center" vertical="top" wrapText="1"/>
    </xf>
    <xf numFmtId="43" fontId="13" fillId="0" borderId="0" xfId="4" applyFont="1" applyFill="1" applyBorder="1" applyAlignment="1">
      <alignment vertical="top" wrapText="1"/>
    </xf>
    <xf numFmtId="0" fontId="11" fillId="0" borderId="0" xfId="2" applyFont="1" applyAlignment="1">
      <alignment horizontal="left" vertical="center" wrapText="1"/>
    </xf>
    <xf numFmtId="43" fontId="22" fillId="0" borderId="0" xfId="1" applyFont="1" applyFill="1" applyBorder="1" applyAlignment="1">
      <alignment horizontal="left" vertical="center" wrapText="1"/>
    </xf>
    <xf numFmtId="43" fontId="18" fillId="0" borderId="0" xfId="4" applyFont="1" applyFill="1" applyBorder="1" applyAlignment="1">
      <alignment horizontal="left" vertical="center" wrapText="1"/>
    </xf>
    <xf numFmtId="43" fontId="13" fillId="0" borderId="0" xfId="4" applyFont="1" applyFill="1" applyBorder="1" applyAlignment="1">
      <alignment horizontal="left" vertical="center" wrapText="1"/>
    </xf>
    <xf numFmtId="43" fontId="11" fillId="0" borderId="0" xfId="1" applyFont="1" applyFill="1" applyBorder="1" applyAlignment="1">
      <alignment horizontal="left" vertical="center" wrapText="1"/>
    </xf>
    <xf numFmtId="43" fontId="25" fillId="0" borderId="0" xfId="0" applyNumberFormat="1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12" fillId="0" borderId="0" xfId="1" applyNumberFormat="1" applyFont="1" applyFill="1" applyBorder="1" applyAlignment="1">
      <alignment vertical="center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36" fillId="0" borderId="0" xfId="1" applyNumberFormat="1" applyFont="1" applyFill="1" applyBorder="1" applyAlignment="1">
      <alignment vertical="top" wrapText="1"/>
    </xf>
    <xf numFmtId="43" fontId="18" fillId="0" borderId="0" xfId="4" applyFont="1" applyFill="1" applyAlignment="1">
      <alignment horizontal="center" vertical="center" wrapText="1"/>
    </xf>
    <xf numFmtId="0" fontId="18" fillId="0" borderId="0" xfId="1" applyNumberFormat="1" applyFont="1" applyFill="1" applyBorder="1" applyAlignment="1">
      <alignment vertical="top" wrapText="1"/>
    </xf>
    <xf numFmtId="0" fontId="19" fillId="0" borderId="0" xfId="4" applyNumberFormat="1" applyFont="1" applyFill="1" applyBorder="1" applyAlignment="1">
      <alignment horizontal="left" vertical="center" wrapText="1"/>
    </xf>
    <xf numFmtId="43" fontId="18" fillId="0" borderId="0" xfId="1" applyFont="1" applyFill="1" applyBorder="1" applyAlignment="1">
      <alignment vertical="top" wrapText="1"/>
    </xf>
    <xf numFmtId="43" fontId="19" fillId="0" borderId="0" xfId="1" applyFont="1" applyFill="1" applyBorder="1" applyAlignment="1">
      <alignment vertical="center" wrapText="1"/>
    </xf>
    <xf numFmtId="43" fontId="18" fillId="0" borderId="0" xfId="1" applyFont="1" applyFill="1" applyAlignment="1">
      <alignment vertical="top" wrapText="1"/>
    </xf>
    <xf numFmtId="43" fontId="33" fillId="0" borderId="0" xfId="1" applyFont="1" applyFill="1" applyBorder="1" applyAlignment="1">
      <alignment horizontal="left" vertical="center" wrapText="1"/>
    </xf>
    <xf numFmtId="43" fontId="12" fillId="0" borderId="0" xfId="1" applyFont="1" applyFill="1" applyAlignment="1">
      <alignment vertical="center" wrapText="1"/>
    </xf>
    <xf numFmtId="0" fontId="39" fillId="0" borderId="0" xfId="2" applyFont="1" applyAlignment="1">
      <alignment horizontal="left" vertical="top" wrapText="1"/>
    </xf>
    <xf numFmtId="165" fontId="40" fillId="0" borderId="0" xfId="1" applyNumberFormat="1" applyFont="1" applyAlignment="1">
      <alignment horizontal="left" vertical="top" wrapText="1"/>
    </xf>
    <xf numFmtId="43" fontId="18" fillId="0" borderId="0" xfId="1" applyFont="1" applyAlignment="1">
      <alignment horizontal="center" vertical="center" wrapText="1"/>
    </xf>
    <xf numFmtId="0" fontId="16" fillId="0" borderId="0" xfId="2" applyFont="1" applyAlignment="1">
      <alignment horizontal="left" vertical="top" wrapText="1"/>
    </xf>
    <xf numFmtId="0" fontId="39" fillId="0" borderId="0" xfId="2" applyFont="1" applyAlignment="1">
      <alignment horizontal="center" vertical="center" wrapText="1"/>
    </xf>
    <xf numFmtId="0" fontId="18" fillId="0" borderId="0" xfId="2" applyFont="1" applyAlignment="1">
      <alignment horizontal="left" vertical="top" wrapText="1"/>
    </xf>
    <xf numFmtId="0" fontId="45" fillId="0" borderId="0" xfId="0" applyFont="1" applyAlignment="1">
      <alignment horizontal="left" vertical="center" wrapText="1"/>
    </xf>
    <xf numFmtId="0" fontId="18" fillId="0" borderId="0" xfId="2" applyFont="1" applyAlignment="1">
      <alignment horizontal="center" vertical="center" wrapText="1"/>
    </xf>
    <xf numFmtId="49" fontId="21" fillId="0" borderId="0" xfId="2" applyNumberFormat="1" applyFont="1" applyAlignment="1">
      <alignment horizontal="center" vertical="center" wrapText="1"/>
    </xf>
    <xf numFmtId="0" fontId="21" fillId="0" borderId="0" xfId="2" applyFont="1" applyAlignment="1">
      <alignment horizontal="left" vertical="top" wrapText="1"/>
    </xf>
    <xf numFmtId="1" fontId="21" fillId="0" borderId="0" xfId="2" applyNumberFormat="1" applyFont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18" fillId="0" borderId="0" xfId="23" applyFont="1" applyAlignment="1">
      <alignment vertical="top" wrapText="1"/>
    </xf>
    <xf numFmtId="0" fontId="43" fillId="0" borderId="0" xfId="1" applyNumberFormat="1" applyFont="1" applyFill="1" applyBorder="1" applyAlignment="1">
      <alignment vertical="center" wrapText="1"/>
    </xf>
    <xf numFmtId="165" fontId="40" fillId="0" borderId="0" xfId="1" applyNumberFormat="1" applyFont="1" applyAlignment="1">
      <alignment horizontal="left" vertical="center" wrapText="1"/>
    </xf>
    <xf numFmtId="43" fontId="13" fillId="0" borderId="0" xfId="1" applyFont="1" applyFill="1" applyAlignment="1">
      <alignment vertical="top" wrapText="1"/>
    </xf>
    <xf numFmtId="43" fontId="19" fillId="0" borderId="0" xfId="1" applyFont="1" applyFill="1" applyAlignment="1">
      <alignment vertical="center" wrapText="1"/>
    </xf>
    <xf numFmtId="43" fontId="29" fillId="3" borderId="3" xfId="1" applyFont="1" applyFill="1" applyBorder="1" applyAlignment="1">
      <alignment horizontal="center" vertical="center" wrapText="1"/>
    </xf>
    <xf numFmtId="43" fontId="22" fillId="0" borderId="1" xfId="1" applyFont="1" applyBorder="1" applyAlignment="1">
      <alignment horizontal="right" vertical="center" wrapText="1"/>
    </xf>
    <xf numFmtId="43" fontId="16" fillId="0" borderId="0" xfId="4" applyFont="1" applyFill="1" applyBorder="1" applyAlignment="1">
      <alignment horizontal="left" vertical="center" wrapText="1"/>
    </xf>
    <xf numFmtId="43" fontId="18" fillId="0" borderId="0" xfId="1" applyFont="1" applyFill="1" applyBorder="1" applyAlignment="1">
      <alignment horizontal="left" vertical="center" wrapText="1"/>
    </xf>
    <xf numFmtId="43" fontId="33" fillId="0" borderId="0" xfId="0" applyNumberFormat="1" applyFont="1" applyAlignment="1">
      <alignment horizontal="left" vertical="center" wrapText="1"/>
    </xf>
    <xf numFmtId="43" fontId="24" fillId="0" borderId="0" xfId="4" applyFont="1" applyFill="1" applyBorder="1" applyAlignment="1">
      <alignment horizontal="left" vertical="center" wrapText="1"/>
    </xf>
    <xf numFmtId="43" fontId="13" fillId="0" borderId="0" xfId="1" applyFont="1" applyFill="1" applyBorder="1" applyAlignment="1">
      <alignment horizontal="left" vertical="center" wrapText="1"/>
    </xf>
    <xf numFmtId="43" fontId="11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3" fontId="23" fillId="0" borderId="0" xfId="1" applyFont="1" applyFill="1" applyBorder="1" applyAlignment="1">
      <alignment horizontal="left" vertical="center" wrapText="1"/>
    </xf>
    <xf numFmtId="43" fontId="10" fillId="0" borderId="0" xfId="2" applyNumberFormat="1" applyFont="1" applyAlignment="1">
      <alignment horizontal="left" vertical="center" wrapText="1"/>
    </xf>
    <xf numFmtId="43" fontId="32" fillId="0" borderId="0" xfId="2" applyNumberFormat="1" applyFont="1" applyAlignment="1">
      <alignment horizontal="left" vertical="center" wrapText="1"/>
    </xf>
    <xf numFmtId="43" fontId="13" fillId="5" borderId="0" xfId="1" applyFont="1" applyFill="1" applyBorder="1" applyAlignment="1">
      <alignment horizontal="left" vertical="center" wrapText="1"/>
    </xf>
    <xf numFmtId="43" fontId="18" fillId="0" borderId="0" xfId="1" applyFont="1" applyFill="1" applyAlignment="1">
      <alignment horizontal="left" vertical="center" wrapText="1"/>
    </xf>
    <xf numFmtId="164" fontId="14" fillId="0" borderId="0" xfId="33" applyFont="1" applyAlignment="1">
      <alignment vertical="center"/>
    </xf>
    <xf numFmtId="164" fontId="10" fillId="0" borderId="0" xfId="33" applyFont="1" applyAlignment="1">
      <alignment vertical="top" wrapText="1"/>
    </xf>
    <xf numFmtId="164" fontId="32" fillId="0" borderId="0" xfId="33" applyFont="1" applyAlignment="1">
      <alignment vertical="top" wrapText="1"/>
    </xf>
    <xf numFmtId="164" fontId="15" fillId="0" borderId="0" xfId="33" applyFont="1" applyAlignment="1">
      <alignment vertical="center"/>
    </xf>
    <xf numFmtId="43" fontId="47" fillId="0" borderId="0" xfId="1" applyFont="1" applyFill="1" applyBorder="1" applyAlignment="1">
      <alignment horizontal="left" vertical="center" wrapText="1"/>
    </xf>
    <xf numFmtId="43" fontId="48" fillId="0" borderId="0" xfId="4" applyFont="1" applyFill="1" applyBorder="1" applyAlignment="1">
      <alignment horizontal="left" vertical="center" wrapText="1"/>
    </xf>
    <xf numFmtId="43" fontId="49" fillId="0" borderId="0" xfId="1" applyFont="1" applyFill="1" applyBorder="1" applyAlignment="1">
      <alignment horizontal="left" vertical="center" wrapText="1"/>
    </xf>
    <xf numFmtId="43" fontId="47" fillId="0" borderId="0" xfId="1" applyFont="1" applyFill="1" applyAlignment="1">
      <alignment horizontal="left" vertical="center" wrapText="1"/>
    </xf>
    <xf numFmtId="43" fontId="11" fillId="0" borderId="9" xfId="1" applyFont="1" applyBorder="1" applyAlignment="1">
      <alignment horizontal="left" vertical="top" wrapText="1"/>
    </xf>
    <xf numFmtId="43" fontId="11" fillId="0" borderId="12" xfId="1" applyFont="1" applyBorder="1" applyAlignment="1">
      <alignment horizontal="left" vertical="top" wrapText="1"/>
    </xf>
    <xf numFmtId="43" fontId="11" fillId="0" borderId="15" xfId="1" applyFont="1" applyBorder="1" applyAlignment="1">
      <alignment horizontal="left" vertical="top" wrapText="1"/>
    </xf>
    <xf numFmtId="43" fontId="22" fillId="0" borderId="10" xfId="2" applyNumberFormat="1" applyFont="1" applyBorder="1" applyAlignment="1">
      <alignment vertical="center" wrapText="1"/>
    </xf>
    <xf numFmtId="43" fontId="22" fillId="0" borderId="13" xfId="2" applyNumberFormat="1" applyFont="1" applyBorder="1" applyAlignment="1">
      <alignment vertical="center" wrapText="1"/>
    </xf>
    <xf numFmtId="43" fontId="22" fillId="0" borderId="16" xfId="2" applyNumberFormat="1" applyFont="1" applyBorder="1" applyAlignment="1">
      <alignment vertical="center" wrapText="1"/>
    </xf>
    <xf numFmtId="43" fontId="22" fillId="5" borderId="13" xfId="2" applyNumberFormat="1" applyFont="1" applyFill="1" applyBorder="1" applyAlignment="1">
      <alignment vertical="center" wrapText="1"/>
    </xf>
    <xf numFmtId="43" fontId="47" fillId="5" borderId="0" xfId="1" applyFont="1" applyFill="1" applyBorder="1" applyAlignment="1">
      <alignment horizontal="left" vertical="center" wrapText="1"/>
    </xf>
    <xf numFmtId="166" fontId="0" fillId="0" borderId="0" xfId="33" applyNumberFormat="1" applyFont="1"/>
    <xf numFmtId="166" fontId="0" fillId="0" borderId="18" xfId="33" applyNumberFormat="1" applyFont="1" applyBorder="1"/>
    <xf numFmtId="166" fontId="0" fillId="0" borderId="19" xfId="33" applyNumberFormat="1" applyFont="1" applyBorder="1"/>
    <xf numFmtId="166" fontId="0" fillId="0" borderId="20" xfId="33" applyNumberFormat="1" applyFont="1" applyBorder="1"/>
    <xf numFmtId="166" fontId="50" fillId="0" borderId="1" xfId="33" applyNumberFormat="1" applyFont="1" applyBorder="1"/>
    <xf numFmtId="167" fontId="11" fillId="0" borderId="0" xfId="33" applyNumberFormat="1" applyFont="1" applyAlignment="1">
      <alignment vertical="top" wrapText="1"/>
    </xf>
    <xf numFmtId="167" fontId="22" fillId="0" borderId="0" xfId="33" applyNumberFormat="1" applyFont="1" applyAlignment="1">
      <alignment vertical="center" wrapText="1"/>
    </xf>
    <xf numFmtId="167" fontId="11" fillId="0" borderId="0" xfId="33" applyNumberFormat="1" applyFont="1" applyAlignment="1">
      <alignment horizontal="center" vertical="top" wrapText="1"/>
    </xf>
    <xf numFmtId="167" fontId="11" fillId="0" borderId="0" xfId="33" applyNumberFormat="1" applyFont="1" applyFill="1" applyBorder="1" applyAlignment="1">
      <alignment horizontal="left" vertical="center" wrapText="1"/>
    </xf>
    <xf numFmtId="167" fontId="11" fillId="0" borderId="0" xfId="33" applyNumberFormat="1" applyFont="1" applyAlignment="1">
      <alignment horizontal="left" vertical="center" wrapText="1"/>
    </xf>
    <xf numFmtId="167" fontId="10" fillId="0" borderId="0" xfId="33" applyNumberFormat="1" applyFont="1" applyAlignment="1">
      <alignment vertical="top" wrapText="1"/>
    </xf>
    <xf numFmtId="169" fontId="0" fillId="0" borderId="0" xfId="33" applyNumberFormat="1" applyFont="1"/>
    <xf numFmtId="168" fontId="0" fillId="0" borderId="0" xfId="0" applyNumberFormat="1"/>
    <xf numFmtId="167" fontId="0" fillId="0" borderId="0" xfId="33" applyNumberFormat="1" applyFont="1"/>
    <xf numFmtId="43" fontId="22" fillId="0" borderId="2" xfId="1" applyFont="1" applyBorder="1" applyAlignment="1">
      <alignment horizontal="center" vertical="center" wrapText="1"/>
    </xf>
    <xf numFmtId="43" fontId="22" fillId="0" borderId="7" xfId="1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 wrapText="1"/>
    </xf>
    <xf numFmtId="43" fontId="22" fillId="5" borderId="13" xfId="1" applyFont="1" applyFill="1" applyBorder="1" applyAlignment="1">
      <alignment horizontal="center" vertical="center" wrapText="1"/>
    </xf>
    <xf numFmtId="43" fontId="22" fillId="5" borderId="14" xfId="1" applyFont="1" applyFill="1" applyBorder="1" applyAlignment="1">
      <alignment horizontal="center" vertical="center" wrapText="1"/>
    </xf>
    <xf numFmtId="43" fontId="22" fillId="0" borderId="13" xfId="1" applyFont="1" applyBorder="1" applyAlignment="1">
      <alignment horizontal="center" vertical="center" wrapText="1"/>
    </xf>
    <xf numFmtId="43" fontId="22" fillId="0" borderId="14" xfId="1" applyFont="1" applyBorder="1" applyAlignment="1">
      <alignment horizontal="center" vertical="center" wrapText="1"/>
    </xf>
    <xf numFmtId="43" fontId="22" fillId="0" borderId="16" xfId="1" applyFont="1" applyBorder="1" applyAlignment="1">
      <alignment horizontal="center" vertical="center" wrapText="1"/>
    </xf>
    <xf numFmtId="43" fontId="22" fillId="0" borderId="17" xfId="1" applyFont="1" applyBorder="1" applyAlignment="1">
      <alignment horizontal="center" vertical="center" wrapText="1"/>
    </xf>
    <xf numFmtId="0" fontId="22" fillId="0" borderId="0" xfId="0" applyFont="1" applyAlignment="1">
      <alignment horizontal="left" vertical="top" wrapText="1"/>
    </xf>
    <xf numFmtId="43" fontId="29" fillId="3" borderId="5" xfId="1" applyFont="1" applyFill="1" applyBorder="1" applyAlignment="1">
      <alignment horizontal="center" vertical="center" wrapText="1"/>
    </xf>
    <xf numFmtId="43" fontId="29" fillId="3" borderId="8" xfId="1" applyFont="1" applyFill="1" applyBorder="1" applyAlignment="1">
      <alignment horizontal="center" vertical="center" wrapText="1"/>
    </xf>
    <xf numFmtId="43" fontId="22" fillId="0" borderId="10" xfId="1" applyFont="1" applyBorder="1" applyAlignment="1">
      <alignment horizontal="center" vertical="center" wrapText="1"/>
    </xf>
    <xf numFmtId="43" fontId="22" fillId="0" borderId="11" xfId="1" applyFont="1" applyBorder="1" applyAlignment="1">
      <alignment horizontal="center" vertical="center" wrapText="1"/>
    </xf>
    <xf numFmtId="166" fontId="50" fillId="0" borderId="1" xfId="33" applyNumberFormat="1" applyFont="1" applyBorder="1" applyAlignment="1">
      <alignment horizontal="center"/>
    </xf>
    <xf numFmtId="166" fontId="50" fillId="0" borderId="1" xfId="33" applyNumberFormat="1" applyFont="1" applyBorder="1" applyAlignment="1">
      <alignment horizontal="center" vertical="center"/>
    </xf>
  </cellXfs>
  <cellStyles count="34">
    <cellStyle name="Milliers" xfId="1" builtinId="3"/>
    <cellStyle name="Milliers [0]" xfId="33" builtinId="6"/>
    <cellStyle name="Milliers [0] 2" xfId="12"/>
    <cellStyle name="Milliers [0] 2 2" xfId="27"/>
    <cellStyle name="Milliers 2" xfId="6"/>
    <cellStyle name="Milliers 4" xfId="4"/>
    <cellStyle name="Milliers 4 2" xfId="9"/>
    <cellStyle name="Milliers 4 2 2" xfId="24"/>
    <cellStyle name="Milliers 4 3" xfId="16"/>
    <cellStyle name="Milliers 4 3 2" xfId="30"/>
    <cellStyle name="Milliers 4 4" xfId="20"/>
    <cellStyle name="Milliers 4 5 12" xfId="5"/>
    <cellStyle name="Milliers 4 5 12 2" xfId="10"/>
    <cellStyle name="Milliers 4 5 12 2 2" xfId="25"/>
    <cellStyle name="Milliers 4 5 12 3" xfId="17"/>
    <cellStyle name="Milliers 4 5 12 3 2" xfId="31"/>
    <cellStyle name="Milliers 4 5 12 4" xfId="21"/>
    <cellStyle name="Modification" xfId="14"/>
    <cellStyle name="Modification 2" xfId="28"/>
    <cellStyle name="Normal" xfId="0" builtinId="0"/>
    <cellStyle name="Normal 2" xfId="2"/>
    <cellStyle name="Normal 2 2" xfId="8"/>
    <cellStyle name="Normal 2 2 2" xfId="23"/>
    <cellStyle name="Normal 2 3" xfId="15"/>
    <cellStyle name="Normal 2 3 2" xfId="29"/>
    <cellStyle name="Normal 2 4" xfId="19"/>
    <cellStyle name="Normal 6" xfId="13"/>
    <cellStyle name="Normal_BDE MAISON R+1 SAMBAVA 10 MARS 2006 (Refcd 11301D04GT04)" xfId="3"/>
    <cellStyle name="Style 1" xfId="7"/>
    <cellStyle name="Style 1 2" xfId="11"/>
    <cellStyle name="Style 1 2 2" xfId="26"/>
    <cellStyle name="Style 1 3" xfId="18"/>
    <cellStyle name="Style 1 3 2" xfId="32"/>
    <cellStyle name="Style 1 4" xfId="22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-* #,##0.00\ _€_-;\-* #,##0.00\ _€_-;_-* &quot;-&quot;??\ _€_-;_-@_-"/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5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-* #,##0.00\ _€_-;\-* #,##0.00\ _€_-;_-* &quot;-&quot;??\ _€_-;_-@_-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5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-* #,##0.00\ _€_-;\-* #,##0.00\ _€_-;_-* &quot;-&quot;??\ _€_-;_-@_-"/>
      <alignment horizontal="right" vertical="top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-* #,##0.00\ _€_-;\-* #,##0.00\ _€_-;_-* &quot;-&quot;??\ _€_-;_-@_-"/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5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-* #,##0.00\ _€_-;\-* #,##0.00\ _€_-;_-* &quot;-&quot;??\ _€_-;_-@_-"/>
      <alignment horizontal="center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35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H\Bastide\Education%20III\Lot%20N&#176;31\BDERemiBarr-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H\Office%20Engineering\F.I.D\Tul&#233;ar\Man-Antr-Tsi-Bea-Trano\DAO\ManomMetre-SSd-BDE-Pl-MAT-Mo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Volumes\ARCHIVE%20(K)\PROJET%202011\DOSSIER%20METRE\IMPOT%20DIEGO\Firm8\archive%20firm\Projet\SHERRITT\SHERRITT%20CONSTRUCTION%20O.N%20%20ASS%20019\dossier%20m&#232;re\DOSSIER%20EXCEL\Bianco%20Mahajanga%20I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S DETAIL "/>
      <sheetName val="BDE DENTISTERIE NOUV"/>
      <sheetName val="Fosse"/>
      <sheetName val="PRIX D'APPRO"/>
      <sheetName val="Amort materiel"/>
      <sheetName val="soudet "/>
      <sheetName val="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5">
          <cell r="H75">
            <v>1875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materiel"/>
      <sheetName val="BDEepp manombo"/>
      <sheetName val="soudet "/>
      <sheetName val="Metre"/>
      <sheetName val="LATRINE"/>
      <sheetName val="Mat et MoEPP "/>
      <sheetName val="BDEepp DAO"/>
      <sheetName val="LATRINEDAO"/>
    </sheetNames>
    <sheetDataSet>
      <sheetData sheetId="0">
        <row r="76">
          <cell r="H76">
            <v>1875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etail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4" name="Tableau82425" displayName="Tableau82425" ref="A4:I344" totalsRowShown="0" headerRowDxfId="15" dataDxfId="14">
  <autoFilter ref="A4:I344"/>
  <tableColumns count="9">
    <tableColumn id="1" name="N°" dataDxfId="13" totalsRowDxfId="12" dataCellStyle="Milliers"/>
    <tableColumn id="2" name="DESIGNATION DES TRAVAUX" dataDxfId="11" totalsRowDxfId="10" dataCellStyle="Milliers"/>
    <tableColumn id="5" name="CONCERNE" dataDxfId="9" totalsRowDxfId="8" dataCellStyle="Milliers"/>
    <tableColumn id="4" name="UNITE" dataDxfId="7" totalsRowDxfId="6" dataCellStyle="Milliers"/>
    <tableColumn id="7" name="QUANTITE" dataDxfId="5" dataCellStyle="Milliers 4"/>
    <tableColumn id="9" name="PRIX UNITAIRE (Ar)_x000a_FANILO" dataDxfId="4" dataCellStyle="Milliers"/>
    <tableColumn id="6" name="PRIX UNITAIRE (Ar) FENOINISOA" dataDxfId="3" dataCellStyle="Milliers"/>
    <tableColumn id="3" name="MONTANT (Ar) FANILO" dataDxfId="2" dataCellStyle="Milliers"/>
    <tableColumn id="10" name="MONTANT (Ar) FENOINISOA" dataDxfId="1" totalsRowDxfId="0" dataCellStyle="Milliers">
      <calculatedColumnFormula>+Tableau82425[[#This Row],[PRIX UNITAIRE (Ar)
FANILO]]*Tableau82425[[#This Row],[QUANTITE]]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77"/>
  <sheetViews>
    <sheetView showZeros="0" tabSelected="1" topLeftCell="B1" zoomScaleNormal="100" zoomScaleSheetLayoutView="100" zoomScalePageLayoutView="80" workbookViewId="0">
      <pane ySplit="4" topLeftCell="A344" activePane="bottomLeft" state="frozen"/>
      <selection pane="bottomLeft" activeCell="D375" sqref="D375"/>
    </sheetView>
  </sheetViews>
  <sheetFormatPr baseColWidth="10" defaultColWidth="51.42578125" defaultRowHeight="12" x14ac:dyDescent="0.2"/>
  <cols>
    <col min="1" max="1" width="11.28515625" style="4" bestFit="1" customWidth="1"/>
    <col min="2" max="2" width="47.28515625" style="4" customWidth="1"/>
    <col min="3" max="3" width="23.28515625" style="31" customWidth="1"/>
    <col min="4" max="4" width="9.28515625" style="5" customWidth="1"/>
    <col min="5" max="5" width="13.7109375" style="48" customWidth="1"/>
    <col min="6" max="7" width="21.28515625" style="48" customWidth="1"/>
    <col min="8" max="9" width="18.28515625" style="44" customWidth="1"/>
    <col min="10" max="12" width="11.42578125" style="95" customWidth="1"/>
    <col min="13" max="79" width="11.42578125" style="1" customWidth="1"/>
    <col min="80" max="80" width="9.42578125" style="1" customWidth="1"/>
    <col min="81" max="81" width="51.42578125" style="1"/>
    <col min="82" max="82" width="8.7109375" style="1" customWidth="1"/>
    <col min="83" max="83" width="50.7109375" style="1" customWidth="1"/>
    <col min="84" max="84" width="22.7109375" style="1" customWidth="1"/>
    <col min="85" max="85" width="7.7109375" style="1" customWidth="1"/>
    <col min="86" max="86" width="10.7109375" style="1" customWidth="1"/>
    <col min="87" max="87" width="16.42578125" style="1" customWidth="1"/>
    <col min="88" max="88" width="18.7109375" style="1" customWidth="1"/>
    <col min="89" max="89" width="11.42578125" style="1" bestFit="1" customWidth="1"/>
    <col min="90" max="90" width="14.140625" style="1" bestFit="1" customWidth="1"/>
    <col min="91" max="91" width="11.42578125" style="1" bestFit="1" customWidth="1"/>
    <col min="92" max="335" width="11.42578125" style="1" customWidth="1"/>
    <col min="336" max="336" width="9.42578125" style="1" customWidth="1"/>
    <col min="337" max="337" width="51.42578125" style="1"/>
    <col min="338" max="338" width="8.7109375" style="1" customWidth="1"/>
    <col min="339" max="339" width="50.7109375" style="1" customWidth="1"/>
    <col min="340" max="340" width="22.7109375" style="1" customWidth="1"/>
    <col min="341" max="341" width="7.7109375" style="1" customWidth="1"/>
    <col min="342" max="342" width="10.7109375" style="1" customWidth="1"/>
    <col min="343" max="343" width="16.42578125" style="1" customWidth="1"/>
    <col min="344" max="344" width="18.7109375" style="1" customWidth="1"/>
    <col min="345" max="345" width="11.42578125" style="1" bestFit="1" customWidth="1"/>
    <col min="346" max="346" width="14.140625" style="1" bestFit="1" customWidth="1"/>
    <col min="347" max="347" width="11.42578125" style="1" bestFit="1" customWidth="1"/>
    <col min="348" max="591" width="11.42578125" style="1" customWidth="1"/>
    <col min="592" max="592" width="9.42578125" style="1" customWidth="1"/>
    <col min="593" max="593" width="51.42578125" style="1"/>
    <col min="594" max="594" width="8.7109375" style="1" customWidth="1"/>
    <col min="595" max="595" width="50.7109375" style="1" customWidth="1"/>
    <col min="596" max="596" width="22.7109375" style="1" customWidth="1"/>
    <col min="597" max="597" width="7.7109375" style="1" customWidth="1"/>
    <col min="598" max="598" width="10.7109375" style="1" customWidth="1"/>
    <col min="599" max="599" width="16.42578125" style="1" customWidth="1"/>
    <col min="600" max="600" width="18.7109375" style="1" customWidth="1"/>
    <col min="601" max="601" width="11.42578125" style="1" bestFit="1" customWidth="1"/>
    <col min="602" max="602" width="14.140625" style="1" bestFit="1" customWidth="1"/>
    <col min="603" max="603" width="11.42578125" style="1" bestFit="1" customWidth="1"/>
    <col min="604" max="847" width="11.42578125" style="1" customWidth="1"/>
    <col min="848" max="848" width="9.42578125" style="1" customWidth="1"/>
    <col min="849" max="849" width="51.42578125" style="1"/>
    <col min="850" max="850" width="8.7109375" style="1" customWidth="1"/>
    <col min="851" max="851" width="50.7109375" style="1" customWidth="1"/>
    <col min="852" max="852" width="22.7109375" style="1" customWidth="1"/>
    <col min="853" max="853" width="7.7109375" style="1" customWidth="1"/>
    <col min="854" max="854" width="10.7109375" style="1" customWidth="1"/>
    <col min="855" max="855" width="16.42578125" style="1" customWidth="1"/>
    <col min="856" max="856" width="18.7109375" style="1" customWidth="1"/>
    <col min="857" max="857" width="11.42578125" style="1" bestFit="1" customWidth="1"/>
    <col min="858" max="858" width="14.140625" style="1" bestFit="1" customWidth="1"/>
    <col min="859" max="859" width="11.42578125" style="1" bestFit="1" customWidth="1"/>
    <col min="860" max="1103" width="11.42578125" style="1" customWidth="1"/>
    <col min="1104" max="1104" width="9.42578125" style="1" customWidth="1"/>
    <col min="1105" max="1105" width="51.42578125" style="1"/>
    <col min="1106" max="1106" width="8.7109375" style="1" customWidth="1"/>
    <col min="1107" max="1107" width="50.7109375" style="1" customWidth="1"/>
    <col min="1108" max="1108" width="22.7109375" style="1" customWidth="1"/>
    <col min="1109" max="1109" width="7.7109375" style="1" customWidth="1"/>
    <col min="1110" max="1110" width="10.7109375" style="1" customWidth="1"/>
    <col min="1111" max="1111" width="16.42578125" style="1" customWidth="1"/>
    <col min="1112" max="1112" width="18.7109375" style="1" customWidth="1"/>
    <col min="1113" max="1113" width="11.42578125" style="1" bestFit="1" customWidth="1"/>
    <col min="1114" max="1114" width="14.140625" style="1" bestFit="1" customWidth="1"/>
    <col min="1115" max="1115" width="11.42578125" style="1" bestFit="1" customWidth="1"/>
    <col min="1116" max="1359" width="11.42578125" style="1" customWidth="1"/>
    <col min="1360" max="1360" width="9.42578125" style="1" customWidth="1"/>
    <col min="1361" max="1361" width="51.42578125" style="1"/>
    <col min="1362" max="1362" width="8.7109375" style="1" customWidth="1"/>
    <col min="1363" max="1363" width="50.7109375" style="1" customWidth="1"/>
    <col min="1364" max="1364" width="22.7109375" style="1" customWidth="1"/>
    <col min="1365" max="1365" width="7.7109375" style="1" customWidth="1"/>
    <col min="1366" max="1366" width="10.7109375" style="1" customWidth="1"/>
    <col min="1367" max="1367" width="16.42578125" style="1" customWidth="1"/>
    <col min="1368" max="1368" width="18.7109375" style="1" customWidth="1"/>
    <col min="1369" max="1369" width="11.42578125" style="1" bestFit="1" customWidth="1"/>
    <col min="1370" max="1370" width="14.140625" style="1" bestFit="1" customWidth="1"/>
    <col min="1371" max="1371" width="11.42578125" style="1" bestFit="1" customWidth="1"/>
    <col min="1372" max="1615" width="11.42578125" style="1" customWidth="1"/>
    <col min="1616" max="1616" width="9.42578125" style="1" customWidth="1"/>
    <col min="1617" max="1617" width="51.42578125" style="1"/>
    <col min="1618" max="1618" width="8.7109375" style="1" customWidth="1"/>
    <col min="1619" max="1619" width="50.7109375" style="1" customWidth="1"/>
    <col min="1620" max="1620" width="22.7109375" style="1" customWidth="1"/>
    <col min="1621" max="1621" width="7.7109375" style="1" customWidth="1"/>
    <col min="1622" max="1622" width="10.7109375" style="1" customWidth="1"/>
    <col min="1623" max="1623" width="16.42578125" style="1" customWidth="1"/>
    <col min="1624" max="1624" width="18.7109375" style="1" customWidth="1"/>
    <col min="1625" max="1625" width="11.42578125" style="1" bestFit="1" customWidth="1"/>
    <col min="1626" max="1626" width="14.140625" style="1" bestFit="1" customWidth="1"/>
    <col min="1627" max="1627" width="11.42578125" style="1" bestFit="1" customWidth="1"/>
    <col min="1628" max="1871" width="11.42578125" style="1" customWidth="1"/>
    <col min="1872" max="1872" width="9.42578125" style="1" customWidth="1"/>
    <col min="1873" max="1873" width="51.42578125" style="1"/>
    <col min="1874" max="1874" width="8.7109375" style="1" customWidth="1"/>
    <col min="1875" max="1875" width="50.7109375" style="1" customWidth="1"/>
    <col min="1876" max="1876" width="22.7109375" style="1" customWidth="1"/>
    <col min="1877" max="1877" width="7.7109375" style="1" customWidth="1"/>
    <col min="1878" max="1878" width="10.7109375" style="1" customWidth="1"/>
    <col min="1879" max="1879" width="16.42578125" style="1" customWidth="1"/>
    <col min="1880" max="1880" width="18.7109375" style="1" customWidth="1"/>
    <col min="1881" max="1881" width="11.42578125" style="1" bestFit="1" customWidth="1"/>
    <col min="1882" max="1882" width="14.140625" style="1" bestFit="1" customWidth="1"/>
    <col min="1883" max="1883" width="11.42578125" style="1" bestFit="1" customWidth="1"/>
    <col min="1884" max="2127" width="11.42578125" style="1" customWidth="1"/>
    <col min="2128" max="2128" width="9.42578125" style="1" customWidth="1"/>
    <col min="2129" max="2129" width="51.42578125" style="1"/>
    <col min="2130" max="2130" width="8.7109375" style="1" customWidth="1"/>
    <col min="2131" max="2131" width="50.7109375" style="1" customWidth="1"/>
    <col min="2132" max="2132" width="22.7109375" style="1" customWidth="1"/>
    <col min="2133" max="2133" width="7.7109375" style="1" customWidth="1"/>
    <col min="2134" max="2134" width="10.7109375" style="1" customWidth="1"/>
    <col min="2135" max="2135" width="16.42578125" style="1" customWidth="1"/>
    <col min="2136" max="2136" width="18.7109375" style="1" customWidth="1"/>
    <col min="2137" max="2137" width="11.42578125" style="1" bestFit="1" customWidth="1"/>
    <col min="2138" max="2138" width="14.140625" style="1" bestFit="1" customWidth="1"/>
    <col min="2139" max="2139" width="11.42578125" style="1" bestFit="1" customWidth="1"/>
    <col min="2140" max="2383" width="11.42578125" style="1" customWidth="1"/>
    <col min="2384" max="2384" width="9.42578125" style="1" customWidth="1"/>
    <col min="2385" max="2385" width="51.42578125" style="1"/>
    <col min="2386" max="2386" width="8.7109375" style="1" customWidth="1"/>
    <col min="2387" max="2387" width="50.7109375" style="1" customWidth="1"/>
    <col min="2388" max="2388" width="22.7109375" style="1" customWidth="1"/>
    <col min="2389" max="2389" width="7.7109375" style="1" customWidth="1"/>
    <col min="2390" max="2390" width="10.7109375" style="1" customWidth="1"/>
    <col min="2391" max="2391" width="16.42578125" style="1" customWidth="1"/>
    <col min="2392" max="2392" width="18.7109375" style="1" customWidth="1"/>
    <col min="2393" max="2393" width="11.42578125" style="1" bestFit="1" customWidth="1"/>
    <col min="2394" max="2394" width="14.140625" style="1" bestFit="1" customWidth="1"/>
    <col min="2395" max="2395" width="11.42578125" style="1" bestFit="1" customWidth="1"/>
    <col min="2396" max="2639" width="11.42578125" style="1" customWidth="1"/>
    <col min="2640" max="2640" width="9.42578125" style="1" customWidth="1"/>
    <col min="2641" max="2641" width="51.42578125" style="1"/>
    <col min="2642" max="2642" width="8.7109375" style="1" customWidth="1"/>
    <col min="2643" max="2643" width="50.7109375" style="1" customWidth="1"/>
    <col min="2644" max="2644" width="22.7109375" style="1" customWidth="1"/>
    <col min="2645" max="2645" width="7.7109375" style="1" customWidth="1"/>
    <col min="2646" max="2646" width="10.7109375" style="1" customWidth="1"/>
    <col min="2647" max="2647" width="16.42578125" style="1" customWidth="1"/>
    <col min="2648" max="2648" width="18.7109375" style="1" customWidth="1"/>
    <col min="2649" max="2649" width="11.42578125" style="1" bestFit="1" customWidth="1"/>
    <col min="2650" max="2650" width="14.140625" style="1" bestFit="1" customWidth="1"/>
    <col min="2651" max="2651" width="11.42578125" style="1" bestFit="1" customWidth="1"/>
    <col min="2652" max="2895" width="11.42578125" style="1" customWidth="1"/>
    <col min="2896" max="2896" width="9.42578125" style="1" customWidth="1"/>
    <col min="2897" max="2897" width="51.42578125" style="1"/>
    <col min="2898" max="2898" width="8.7109375" style="1" customWidth="1"/>
    <col min="2899" max="2899" width="50.7109375" style="1" customWidth="1"/>
    <col min="2900" max="2900" width="22.7109375" style="1" customWidth="1"/>
    <col min="2901" max="2901" width="7.7109375" style="1" customWidth="1"/>
    <col min="2902" max="2902" width="10.7109375" style="1" customWidth="1"/>
    <col min="2903" max="2903" width="16.42578125" style="1" customWidth="1"/>
    <col min="2904" max="2904" width="18.7109375" style="1" customWidth="1"/>
    <col min="2905" max="2905" width="11.42578125" style="1" bestFit="1" customWidth="1"/>
    <col min="2906" max="2906" width="14.140625" style="1" bestFit="1" customWidth="1"/>
    <col min="2907" max="2907" width="11.42578125" style="1" bestFit="1" customWidth="1"/>
    <col min="2908" max="3151" width="11.42578125" style="1" customWidth="1"/>
    <col min="3152" max="3152" width="9.42578125" style="1" customWidth="1"/>
    <col min="3153" max="3153" width="51.42578125" style="1"/>
    <col min="3154" max="3154" width="8.7109375" style="1" customWidth="1"/>
    <col min="3155" max="3155" width="50.7109375" style="1" customWidth="1"/>
    <col min="3156" max="3156" width="22.7109375" style="1" customWidth="1"/>
    <col min="3157" max="3157" width="7.7109375" style="1" customWidth="1"/>
    <col min="3158" max="3158" width="10.7109375" style="1" customWidth="1"/>
    <col min="3159" max="3159" width="16.42578125" style="1" customWidth="1"/>
    <col min="3160" max="3160" width="18.7109375" style="1" customWidth="1"/>
    <col min="3161" max="3161" width="11.42578125" style="1" bestFit="1" customWidth="1"/>
    <col min="3162" max="3162" width="14.140625" style="1" bestFit="1" customWidth="1"/>
    <col min="3163" max="3163" width="11.42578125" style="1" bestFit="1" customWidth="1"/>
    <col min="3164" max="3407" width="11.42578125" style="1" customWidth="1"/>
    <col min="3408" max="3408" width="9.42578125" style="1" customWidth="1"/>
    <col min="3409" max="3409" width="51.42578125" style="1"/>
    <col min="3410" max="3410" width="8.7109375" style="1" customWidth="1"/>
    <col min="3411" max="3411" width="50.7109375" style="1" customWidth="1"/>
    <col min="3412" max="3412" width="22.7109375" style="1" customWidth="1"/>
    <col min="3413" max="3413" width="7.7109375" style="1" customWidth="1"/>
    <col min="3414" max="3414" width="10.7109375" style="1" customWidth="1"/>
    <col min="3415" max="3415" width="16.42578125" style="1" customWidth="1"/>
    <col min="3416" max="3416" width="18.7109375" style="1" customWidth="1"/>
    <col min="3417" max="3417" width="11.42578125" style="1" bestFit="1" customWidth="1"/>
    <col min="3418" max="3418" width="14.140625" style="1" bestFit="1" customWidth="1"/>
    <col min="3419" max="3419" width="11.42578125" style="1" bestFit="1" customWidth="1"/>
    <col min="3420" max="3663" width="11.42578125" style="1" customWidth="1"/>
    <col min="3664" max="3664" width="9.42578125" style="1" customWidth="1"/>
    <col min="3665" max="3665" width="51.42578125" style="1"/>
    <col min="3666" max="3666" width="8.7109375" style="1" customWidth="1"/>
    <col min="3667" max="3667" width="50.7109375" style="1" customWidth="1"/>
    <col min="3668" max="3668" width="22.7109375" style="1" customWidth="1"/>
    <col min="3669" max="3669" width="7.7109375" style="1" customWidth="1"/>
    <col min="3670" max="3670" width="10.7109375" style="1" customWidth="1"/>
    <col min="3671" max="3671" width="16.42578125" style="1" customWidth="1"/>
    <col min="3672" max="3672" width="18.7109375" style="1" customWidth="1"/>
    <col min="3673" max="3673" width="11.42578125" style="1" bestFit="1" customWidth="1"/>
    <col min="3674" max="3674" width="14.140625" style="1" bestFit="1" customWidth="1"/>
    <col min="3675" max="3675" width="11.42578125" style="1" bestFit="1" customWidth="1"/>
    <col min="3676" max="3919" width="11.42578125" style="1" customWidth="1"/>
    <col min="3920" max="3920" width="9.42578125" style="1" customWidth="1"/>
    <col min="3921" max="3921" width="51.42578125" style="1"/>
    <col min="3922" max="3922" width="8.7109375" style="1" customWidth="1"/>
    <col min="3923" max="3923" width="50.7109375" style="1" customWidth="1"/>
    <col min="3924" max="3924" width="22.7109375" style="1" customWidth="1"/>
    <col min="3925" max="3925" width="7.7109375" style="1" customWidth="1"/>
    <col min="3926" max="3926" width="10.7109375" style="1" customWidth="1"/>
    <col min="3927" max="3927" width="16.42578125" style="1" customWidth="1"/>
    <col min="3928" max="3928" width="18.7109375" style="1" customWidth="1"/>
    <col min="3929" max="3929" width="11.42578125" style="1" bestFit="1" customWidth="1"/>
    <col min="3930" max="3930" width="14.140625" style="1" bestFit="1" customWidth="1"/>
    <col min="3931" max="3931" width="11.42578125" style="1" bestFit="1" customWidth="1"/>
    <col min="3932" max="4175" width="11.42578125" style="1" customWidth="1"/>
    <col min="4176" max="4176" width="9.42578125" style="1" customWidth="1"/>
    <col min="4177" max="4177" width="51.42578125" style="1"/>
    <col min="4178" max="4178" width="8.7109375" style="1" customWidth="1"/>
    <col min="4179" max="4179" width="50.7109375" style="1" customWidth="1"/>
    <col min="4180" max="4180" width="22.7109375" style="1" customWidth="1"/>
    <col min="4181" max="4181" width="7.7109375" style="1" customWidth="1"/>
    <col min="4182" max="4182" width="10.7109375" style="1" customWidth="1"/>
    <col min="4183" max="4183" width="16.42578125" style="1" customWidth="1"/>
    <col min="4184" max="4184" width="18.7109375" style="1" customWidth="1"/>
    <col min="4185" max="4185" width="11.42578125" style="1" bestFit="1" customWidth="1"/>
    <col min="4186" max="4186" width="14.140625" style="1" bestFit="1" customWidth="1"/>
    <col min="4187" max="4187" width="11.42578125" style="1" bestFit="1" customWidth="1"/>
    <col min="4188" max="4431" width="11.42578125" style="1" customWidth="1"/>
    <col min="4432" max="4432" width="9.42578125" style="1" customWidth="1"/>
    <col min="4433" max="4433" width="51.42578125" style="1"/>
    <col min="4434" max="4434" width="8.7109375" style="1" customWidth="1"/>
    <col min="4435" max="4435" width="50.7109375" style="1" customWidth="1"/>
    <col min="4436" max="4436" width="22.7109375" style="1" customWidth="1"/>
    <col min="4437" max="4437" width="7.7109375" style="1" customWidth="1"/>
    <col min="4438" max="4438" width="10.7109375" style="1" customWidth="1"/>
    <col min="4439" max="4439" width="16.42578125" style="1" customWidth="1"/>
    <col min="4440" max="4440" width="18.7109375" style="1" customWidth="1"/>
    <col min="4441" max="4441" width="11.42578125" style="1" bestFit="1" customWidth="1"/>
    <col min="4442" max="4442" width="14.140625" style="1" bestFit="1" customWidth="1"/>
    <col min="4443" max="4443" width="11.42578125" style="1" bestFit="1" customWidth="1"/>
    <col min="4444" max="4687" width="11.42578125" style="1" customWidth="1"/>
    <col min="4688" max="4688" width="9.42578125" style="1" customWidth="1"/>
    <col min="4689" max="4689" width="51.42578125" style="1"/>
    <col min="4690" max="4690" width="8.7109375" style="1" customWidth="1"/>
    <col min="4691" max="4691" width="50.7109375" style="1" customWidth="1"/>
    <col min="4692" max="4692" width="22.7109375" style="1" customWidth="1"/>
    <col min="4693" max="4693" width="7.7109375" style="1" customWidth="1"/>
    <col min="4694" max="4694" width="10.7109375" style="1" customWidth="1"/>
    <col min="4695" max="4695" width="16.42578125" style="1" customWidth="1"/>
    <col min="4696" max="4696" width="18.7109375" style="1" customWidth="1"/>
    <col min="4697" max="4697" width="11.42578125" style="1" bestFit="1" customWidth="1"/>
    <col min="4698" max="4698" width="14.140625" style="1" bestFit="1" customWidth="1"/>
    <col min="4699" max="4699" width="11.42578125" style="1" bestFit="1" customWidth="1"/>
    <col min="4700" max="4943" width="11.42578125" style="1" customWidth="1"/>
    <col min="4944" max="4944" width="9.42578125" style="1" customWidth="1"/>
    <col min="4945" max="4945" width="51.42578125" style="1"/>
    <col min="4946" max="4946" width="8.7109375" style="1" customWidth="1"/>
    <col min="4947" max="4947" width="50.7109375" style="1" customWidth="1"/>
    <col min="4948" max="4948" width="22.7109375" style="1" customWidth="1"/>
    <col min="4949" max="4949" width="7.7109375" style="1" customWidth="1"/>
    <col min="4950" max="4950" width="10.7109375" style="1" customWidth="1"/>
    <col min="4951" max="4951" width="16.42578125" style="1" customWidth="1"/>
    <col min="4952" max="4952" width="18.7109375" style="1" customWidth="1"/>
    <col min="4953" max="4953" width="11.42578125" style="1" bestFit="1" customWidth="1"/>
    <col min="4954" max="4954" width="14.140625" style="1" bestFit="1" customWidth="1"/>
    <col min="4955" max="4955" width="11.42578125" style="1" bestFit="1" customWidth="1"/>
    <col min="4956" max="5199" width="11.42578125" style="1" customWidth="1"/>
    <col min="5200" max="5200" width="9.42578125" style="1" customWidth="1"/>
    <col min="5201" max="5201" width="51.42578125" style="1"/>
    <col min="5202" max="5202" width="8.7109375" style="1" customWidth="1"/>
    <col min="5203" max="5203" width="50.7109375" style="1" customWidth="1"/>
    <col min="5204" max="5204" width="22.7109375" style="1" customWidth="1"/>
    <col min="5205" max="5205" width="7.7109375" style="1" customWidth="1"/>
    <col min="5206" max="5206" width="10.7109375" style="1" customWidth="1"/>
    <col min="5207" max="5207" width="16.42578125" style="1" customWidth="1"/>
    <col min="5208" max="5208" width="18.7109375" style="1" customWidth="1"/>
    <col min="5209" max="5209" width="11.42578125" style="1" bestFit="1" customWidth="1"/>
    <col min="5210" max="5210" width="14.140625" style="1" bestFit="1" customWidth="1"/>
    <col min="5211" max="5211" width="11.42578125" style="1" bestFit="1" customWidth="1"/>
    <col min="5212" max="5455" width="11.42578125" style="1" customWidth="1"/>
    <col min="5456" max="5456" width="9.42578125" style="1" customWidth="1"/>
    <col min="5457" max="5457" width="51.42578125" style="1"/>
    <col min="5458" max="5458" width="8.7109375" style="1" customWidth="1"/>
    <col min="5459" max="5459" width="50.7109375" style="1" customWidth="1"/>
    <col min="5460" max="5460" width="22.7109375" style="1" customWidth="1"/>
    <col min="5461" max="5461" width="7.7109375" style="1" customWidth="1"/>
    <col min="5462" max="5462" width="10.7109375" style="1" customWidth="1"/>
    <col min="5463" max="5463" width="16.42578125" style="1" customWidth="1"/>
    <col min="5464" max="5464" width="18.7109375" style="1" customWidth="1"/>
    <col min="5465" max="5465" width="11.42578125" style="1" bestFit="1" customWidth="1"/>
    <col min="5466" max="5466" width="14.140625" style="1" bestFit="1" customWidth="1"/>
    <col min="5467" max="5467" width="11.42578125" style="1" bestFit="1" customWidth="1"/>
    <col min="5468" max="5711" width="11.42578125" style="1" customWidth="1"/>
    <col min="5712" max="5712" width="9.42578125" style="1" customWidth="1"/>
    <col min="5713" max="5713" width="51.42578125" style="1"/>
    <col min="5714" max="5714" width="8.7109375" style="1" customWidth="1"/>
    <col min="5715" max="5715" width="50.7109375" style="1" customWidth="1"/>
    <col min="5716" max="5716" width="22.7109375" style="1" customWidth="1"/>
    <col min="5717" max="5717" width="7.7109375" style="1" customWidth="1"/>
    <col min="5718" max="5718" width="10.7109375" style="1" customWidth="1"/>
    <col min="5719" max="5719" width="16.42578125" style="1" customWidth="1"/>
    <col min="5720" max="5720" width="18.7109375" style="1" customWidth="1"/>
    <col min="5721" max="5721" width="11.42578125" style="1" bestFit="1" customWidth="1"/>
    <col min="5722" max="5722" width="14.140625" style="1" bestFit="1" customWidth="1"/>
    <col min="5723" max="5723" width="11.42578125" style="1" bestFit="1" customWidth="1"/>
    <col min="5724" max="5967" width="11.42578125" style="1" customWidth="1"/>
    <col min="5968" max="5968" width="9.42578125" style="1" customWidth="1"/>
    <col min="5969" max="5969" width="51.42578125" style="1"/>
    <col min="5970" max="5970" width="8.7109375" style="1" customWidth="1"/>
    <col min="5971" max="5971" width="50.7109375" style="1" customWidth="1"/>
    <col min="5972" max="5972" width="22.7109375" style="1" customWidth="1"/>
    <col min="5973" max="5973" width="7.7109375" style="1" customWidth="1"/>
    <col min="5974" max="5974" width="10.7109375" style="1" customWidth="1"/>
    <col min="5975" max="5975" width="16.42578125" style="1" customWidth="1"/>
    <col min="5976" max="5976" width="18.7109375" style="1" customWidth="1"/>
    <col min="5977" max="5977" width="11.42578125" style="1" bestFit="1" customWidth="1"/>
    <col min="5978" max="5978" width="14.140625" style="1" bestFit="1" customWidth="1"/>
    <col min="5979" max="5979" width="11.42578125" style="1" bestFit="1" customWidth="1"/>
    <col min="5980" max="6223" width="11.42578125" style="1" customWidth="1"/>
    <col min="6224" max="6224" width="9.42578125" style="1" customWidth="1"/>
    <col min="6225" max="6225" width="51.42578125" style="1"/>
    <col min="6226" max="6226" width="8.7109375" style="1" customWidth="1"/>
    <col min="6227" max="6227" width="50.7109375" style="1" customWidth="1"/>
    <col min="6228" max="6228" width="22.7109375" style="1" customWidth="1"/>
    <col min="6229" max="6229" width="7.7109375" style="1" customWidth="1"/>
    <col min="6230" max="6230" width="10.7109375" style="1" customWidth="1"/>
    <col min="6231" max="6231" width="16.42578125" style="1" customWidth="1"/>
    <col min="6232" max="6232" width="18.7109375" style="1" customWidth="1"/>
    <col min="6233" max="6233" width="11.42578125" style="1" bestFit="1" customWidth="1"/>
    <col min="6234" max="6234" width="14.140625" style="1" bestFit="1" customWidth="1"/>
    <col min="6235" max="6235" width="11.42578125" style="1" bestFit="1" customWidth="1"/>
    <col min="6236" max="6479" width="11.42578125" style="1" customWidth="1"/>
    <col min="6480" max="6480" width="9.42578125" style="1" customWidth="1"/>
    <col min="6481" max="6481" width="51.42578125" style="1"/>
    <col min="6482" max="6482" width="8.7109375" style="1" customWidth="1"/>
    <col min="6483" max="6483" width="50.7109375" style="1" customWidth="1"/>
    <col min="6484" max="6484" width="22.7109375" style="1" customWidth="1"/>
    <col min="6485" max="6485" width="7.7109375" style="1" customWidth="1"/>
    <col min="6486" max="6486" width="10.7109375" style="1" customWidth="1"/>
    <col min="6487" max="6487" width="16.42578125" style="1" customWidth="1"/>
    <col min="6488" max="6488" width="18.7109375" style="1" customWidth="1"/>
    <col min="6489" max="6489" width="11.42578125" style="1" bestFit="1" customWidth="1"/>
    <col min="6490" max="6490" width="14.140625" style="1" bestFit="1" customWidth="1"/>
    <col min="6491" max="6491" width="11.42578125" style="1" bestFit="1" customWidth="1"/>
    <col min="6492" max="6735" width="11.42578125" style="1" customWidth="1"/>
    <col min="6736" max="6736" width="9.42578125" style="1" customWidth="1"/>
    <col min="6737" max="6737" width="51.42578125" style="1"/>
    <col min="6738" max="6738" width="8.7109375" style="1" customWidth="1"/>
    <col min="6739" max="6739" width="50.7109375" style="1" customWidth="1"/>
    <col min="6740" max="6740" width="22.7109375" style="1" customWidth="1"/>
    <col min="6741" max="6741" width="7.7109375" style="1" customWidth="1"/>
    <col min="6742" max="6742" width="10.7109375" style="1" customWidth="1"/>
    <col min="6743" max="6743" width="16.42578125" style="1" customWidth="1"/>
    <col min="6744" max="6744" width="18.7109375" style="1" customWidth="1"/>
    <col min="6745" max="6745" width="11.42578125" style="1" bestFit="1" customWidth="1"/>
    <col min="6746" max="6746" width="14.140625" style="1" bestFit="1" customWidth="1"/>
    <col min="6747" max="6747" width="11.42578125" style="1" bestFit="1" customWidth="1"/>
    <col min="6748" max="6991" width="11.42578125" style="1" customWidth="1"/>
    <col min="6992" max="6992" width="9.42578125" style="1" customWidth="1"/>
    <col min="6993" max="6993" width="51.42578125" style="1"/>
    <col min="6994" max="6994" width="8.7109375" style="1" customWidth="1"/>
    <col min="6995" max="6995" width="50.7109375" style="1" customWidth="1"/>
    <col min="6996" max="6996" width="22.7109375" style="1" customWidth="1"/>
    <col min="6997" max="6997" width="7.7109375" style="1" customWidth="1"/>
    <col min="6998" max="6998" width="10.7109375" style="1" customWidth="1"/>
    <col min="6999" max="6999" width="16.42578125" style="1" customWidth="1"/>
    <col min="7000" max="7000" width="18.7109375" style="1" customWidth="1"/>
    <col min="7001" max="7001" width="11.42578125" style="1" bestFit="1" customWidth="1"/>
    <col min="7002" max="7002" width="14.140625" style="1" bestFit="1" customWidth="1"/>
    <col min="7003" max="7003" width="11.42578125" style="1" bestFit="1" customWidth="1"/>
    <col min="7004" max="7247" width="11.42578125" style="1" customWidth="1"/>
    <col min="7248" max="7248" width="9.42578125" style="1" customWidth="1"/>
    <col min="7249" max="7249" width="51.42578125" style="1"/>
    <col min="7250" max="7250" width="8.7109375" style="1" customWidth="1"/>
    <col min="7251" max="7251" width="50.7109375" style="1" customWidth="1"/>
    <col min="7252" max="7252" width="22.7109375" style="1" customWidth="1"/>
    <col min="7253" max="7253" width="7.7109375" style="1" customWidth="1"/>
    <col min="7254" max="7254" width="10.7109375" style="1" customWidth="1"/>
    <col min="7255" max="7255" width="16.42578125" style="1" customWidth="1"/>
    <col min="7256" max="7256" width="18.7109375" style="1" customWidth="1"/>
    <col min="7257" max="7257" width="11.42578125" style="1" bestFit="1" customWidth="1"/>
    <col min="7258" max="7258" width="14.140625" style="1" bestFit="1" customWidth="1"/>
    <col min="7259" max="7259" width="11.42578125" style="1" bestFit="1" customWidth="1"/>
    <col min="7260" max="7503" width="11.42578125" style="1" customWidth="1"/>
    <col min="7504" max="7504" width="9.42578125" style="1" customWidth="1"/>
    <col min="7505" max="7505" width="51.42578125" style="1"/>
    <col min="7506" max="7506" width="8.7109375" style="1" customWidth="1"/>
    <col min="7507" max="7507" width="50.7109375" style="1" customWidth="1"/>
    <col min="7508" max="7508" width="22.7109375" style="1" customWidth="1"/>
    <col min="7509" max="7509" width="7.7109375" style="1" customWidth="1"/>
    <col min="7510" max="7510" width="10.7109375" style="1" customWidth="1"/>
    <col min="7511" max="7511" width="16.42578125" style="1" customWidth="1"/>
    <col min="7512" max="7512" width="18.7109375" style="1" customWidth="1"/>
    <col min="7513" max="7513" width="11.42578125" style="1" bestFit="1" customWidth="1"/>
    <col min="7514" max="7514" width="14.140625" style="1" bestFit="1" customWidth="1"/>
    <col min="7515" max="7515" width="11.42578125" style="1" bestFit="1" customWidth="1"/>
    <col min="7516" max="7759" width="11.42578125" style="1" customWidth="1"/>
    <col min="7760" max="7760" width="9.42578125" style="1" customWidth="1"/>
    <col min="7761" max="7761" width="51.42578125" style="1"/>
    <col min="7762" max="7762" width="8.7109375" style="1" customWidth="1"/>
    <col min="7763" max="7763" width="50.7109375" style="1" customWidth="1"/>
    <col min="7764" max="7764" width="22.7109375" style="1" customWidth="1"/>
    <col min="7765" max="7765" width="7.7109375" style="1" customWidth="1"/>
    <col min="7766" max="7766" width="10.7109375" style="1" customWidth="1"/>
    <col min="7767" max="7767" width="16.42578125" style="1" customWidth="1"/>
    <col min="7768" max="7768" width="18.7109375" style="1" customWidth="1"/>
    <col min="7769" max="7769" width="11.42578125" style="1" bestFit="1" customWidth="1"/>
    <col min="7770" max="7770" width="14.140625" style="1" bestFit="1" customWidth="1"/>
    <col min="7771" max="7771" width="11.42578125" style="1" bestFit="1" customWidth="1"/>
    <col min="7772" max="8015" width="11.42578125" style="1" customWidth="1"/>
    <col min="8016" max="8016" width="9.42578125" style="1" customWidth="1"/>
    <col min="8017" max="8017" width="51.42578125" style="1"/>
    <col min="8018" max="8018" width="8.7109375" style="1" customWidth="1"/>
    <col min="8019" max="8019" width="50.7109375" style="1" customWidth="1"/>
    <col min="8020" max="8020" width="22.7109375" style="1" customWidth="1"/>
    <col min="8021" max="8021" width="7.7109375" style="1" customWidth="1"/>
    <col min="8022" max="8022" width="10.7109375" style="1" customWidth="1"/>
    <col min="8023" max="8023" width="16.42578125" style="1" customWidth="1"/>
    <col min="8024" max="8024" width="18.7109375" style="1" customWidth="1"/>
    <col min="8025" max="8025" width="11.42578125" style="1" bestFit="1" customWidth="1"/>
    <col min="8026" max="8026" width="14.140625" style="1" bestFit="1" customWidth="1"/>
    <col min="8027" max="8027" width="11.42578125" style="1" bestFit="1" customWidth="1"/>
    <col min="8028" max="8271" width="11.42578125" style="1" customWidth="1"/>
    <col min="8272" max="8272" width="9.42578125" style="1" customWidth="1"/>
    <col min="8273" max="8273" width="51.42578125" style="1"/>
    <col min="8274" max="8274" width="8.7109375" style="1" customWidth="1"/>
    <col min="8275" max="8275" width="50.7109375" style="1" customWidth="1"/>
    <col min="8276" max="8276" width="22.7109375" style="1" customWidth="1"/>
    <col min="8277" max="8277" width="7.7109375" style="1" customWidth="1"/>
    <col min="8278" max="8278" width="10.7109375" style="1" customWidth="1"/>
    <col min="8279" max="8279" width="16.42578125" style="1" customWidth="1"/>
    <col min="8280" max="8280" width="18.7109375" style="1" customWidth="1"/>
    <col min="8281" max="8281" width="11.42578125" style="1" bestFit="1" customWidth="1"/>
    <col min="8282" max="8282" width="14.140625" style="1" bestFit="1" customWidth="1"/>
    <col min="8283" max="8283" width="11.42578125" style="1" bestFit="1" customWidth="1"/>
    <col min="8284" max="8527" width="11.42578125" style="1" customWidth="1"/>
    <col min="8528" max="8528" width="9.42578125" style="1" customWidth="1"/>
    <col min="8529" max="8529" width="51.42578125" style="1"/>
    <col min="8530" max="8530" width="8.7109375" style="1" customWidth="1"/>
    <col min="8531" max="8531" width="50.7109375" style="1" customWidth="1"/>
    <col min="8532" max="8532" width="22.7109375" style="1" customWidth="1"/>
    <col min="8533" max="8533" width="7.7109375" style="1" customWidth="1"/>
    <col min="8534" max="8534" width="10.7109375" style="1" customWidth="1"/>
    <col min="8535" max="8535" width="16.42578125" style="1" customWidth="1"/>
    <col min="8536" max="8536" width="18.7109375" style="1" customWidth="1"/>
    <col min="8537" max="8537" width="11.42578125" style="1" bestFit="1" customWidth="1"/>
    <col min="8538" max="8538" width="14.140625" style="1" bestFit="1" customWidth="1"/>
    <col min="8539" max="8539" width="11.42578125" style="1" bestFit="1" customWidth="1"/>
    <col min="8540" max="8783" width="11.42578125" style="1" customWidth="1"/>
    <col min="8784" max="8784" width="9.42578125" style="1" customWidth="1"/>
    <col min="8785" max="8785" width="51.42578125" style="1"/>
    <col min="8786" max="8786" width="8.7109375" style="1" customWidth="1"/>
    <col min="8787" max="8787" width="50.7109375" style="1" customWidth="1"/>
    <col min="8788" max="8788" width="22.7109375" style="1" customWidth="1"/>
    <col min="8789" max="8789" width="7.7109375" style="1" customWidth="1"/>
    <col min="8790" max="8790" width="10.7109375" style="1" customWidth="1"/>
    <col min="8791" max="8791" width="16.42578125" style="1" customWidth="1"/>
    <col min="8792" max="8792" width="18.7109375" style="1" customWidth="1"/>
    <col min="8793" max="8793" width="11.42578125" style="1" bestFit="1" customWidth="1"/>
    <col min="8794" max="8794" width="14.140625" style="1" bestFit="1" customWidth="1"/>
    <col min="8795" max="8795" width="11.42578125" style="1" bestFit="1" customWidth="1"/>
    <col min="8796" max="9039" width="11.42578125" style="1" customWidth="1"/>
    <col min="9040" max="9040" width="9.42578125" style="1" customWidth="1"/>
    <col min="9041" max="9041" width="51.42578125" style="1"/>
    <col min="9042" max="9042" width="8.7109375" style="1" customWidth="1"/>
    <col min="9043" max="9043" width="50.7109375" style="1" customWidth="1"/>
    <col min="9044" max="9044" width="22.7109375" style="1" customWidth="1"/>
    <col min="9045" max="9045" width="7.7109375" style="1" customWidth="1"/>
    <col min="9046" max="9046" width="10.7109375" style="1" customWidth="1"/>
    <col min="9047" max="9047" width="16.42578125" style="1" customWidth="1"/>
    <col min="9048" max="9048" width="18.7109375" style="1" customWidth="1"/>
    <col min="9049" max="9049" width="11.42578125" style="1" bestFit="1" customWidth="1"/>
    <col min="9050" max="9050" width="14.140625" style="1" bestFit="1" customWidth="1"/>
    <col min="9051" max="9051" width="11.42578125" style="1" bestFit="1" customWidth="1"/>
    <col min="9052" max="9295" width="11.42578125" style="1" customWidth="1"/>
    <col min="9296" max="9296" width="9.42578125" style="1" customWidth="1"/>
    <col min="9297" max="9297" width="51.42578125" style="1"/>
    <col min="9298" max="9298" width="8.7109375" style="1" customWidth="1"/>
    <col min="9299" max="9299" width="50.7109375" style="1" customWidth="1"/>
    <col min="9300" max="9300" width="22.7109375" style="1" customWidth="1"/>
    <col min="9301" max="9301" width="7.7109375" style="1" customWidth="1"/>
    <col min="9302" max="9302" width="10.7109375" style="1" customWidth="1"/>
    <col min="9303" max="9303" width="16.42578125" style="1" customWidth="1"/>
    <col min="9304" max="9304" width="18.7109375" style="1" customWidth="1"/>
    <col min="9305" max="9305" width="11.42578125" style="1" bestFit="1" customWidth="1"/>
    <col min="9306" max="9306" width="14.140625" style="1" bestFit="1" customWidth="1"/>
    <col min="9307" max="9307" width="11.42578125" style="1" bestFit="1" customWidth="1"/>
    <col min="9308" max="9551" width="11.42578125" style="1" customWidth="1"/>
    <col min="9552" max="9552" width="9.42578125" style="1" customWidth="1"/>
    <col min="9553" max="9553" width="51.42578125" style="1"/>
    <col min="9554" max="9554" width="8.7109375" style="1" customWidth="1"/>
    <col min="9555" max="9555" width="50.7109375" style="1" customWidth="1"/>
    <col min="9556" max="9556" width="22.7109375" style="1" customWidth="1"/>
    <col min="9557" max="9557" width="7.7109375" style="1" customWidth="1"/>
    <col min="9558" max="9558" width="10.7109375" style="1" customWidth="1"/>
    <col min="9559" max="9559" width="16.42578125" style="1" customWidth="1"/>
    <col min="9560" max="9560" width="18.7109375" style="1" customWidth="1"/>
    <col min="9561" max="9561" width="11.42578125" style="1" bestFit="1" customWidth="1"/>
    <col min="9562" max="9562" width="14.140625" style="1" bestFit="1" customWidth="1"/>
    <col min="9563" max="9563" width="11.42578125" style="1" bestFit="1" customWidth="1"/>
    <col min="9564" max="9807" width="11.42578125" style="1" customWidth="1"/>
    <col min="9808" max="9808" width="9.42578125" style="1" customWidth="1"/>
    <col min="9809" max="9809" width="51.42578125" style="1"/>
    <col min="9810" max="9810" width="8.7109375" style="1" customWidth="1"/>
    <col min="9811" max="9811" width="50.7109375" style="1" customWidth="1"/>
    <col min="9812" max="9812" width="22.7109375" style="1" customWidth="1"/>
    <col min="9813" max="9813" width="7.7109375" style="1" customWidth="1"/>
    <col min="9814" max="9814" width="10.7109375" style="1" customWidth="1"/>
    <col min="9815" max="9815" width="16.42578125" style="1" customWidth="1"/>
    <col min="9816" max="9816" width="18.7109375" style="1" customWidth="1"/>
    <col min="9817" max="9817" width="11.42578125" style="1" bestFit="1" customWidth="1"/>
    <col min="9818" max="9818" width="14.140625" style="1" bestFit="1" customWidth="1"/>
    <col min="9819" max="9819" width="11.42578125" style="1" bestFit="1" customWidth="1"/>
    <col min="9820" max="10063" width="11.42578125" style="1" customWidth="1"/>
    <col min="10064" max="10064" width="9.42578125" style="1" customWidth="1"/>
    <col min="10065" max="10065" width="51.42578125" style="1"/>
    <col min="10066" max="10066" width="8.7109375" style="1" customWidth="1"/>
    <col min="10067" max="10067" width="50.7109375" style="1" customWidth="1"/>
    <col min="10068" max="10068" width="22.7109375" style="1" customWidth="1"/>
    <col min="10069" max="10069" width="7.7109375" style="1" customWidth="1"/>
    <col min="10070" max="10070" width="10.7109375" style="1" customWidth="1"/>
    <col min="10071" max="10071" width="16.42578125" style="1" customWidth="1"/>
    <col min="10072" max="10072" width="18.7109375" style="1" customWidth="1"/>
    <col min="10073" max="10073" width="11.42578125" style="1" bestFit="1" customWidth="1"/>
    <col min="10074" max="10074" width="14.140625" style="1" bestFit="1" customWidth="1"/>
    <col min="10075" max="10075" width="11.42578125" style="1" bestFit="1" customWidth="1"/>
    <col min="10076" max="10319" width="11.42578125" style="1" customWidth="1"/>
    <col min="10320" max="10320" width="9.42578125" style="1" customWidth="1"/>
    <col min="10321" max="10321" width="51.42578125" style="1"/>
    <col min="10322" max="10322" width="8.7109375" style="1" customWidth="1"/>
    <col min="10323" max="10323" width="50.7109375" style="1" customWidth="1"/>
    <col min="10324" max="10324" width="22.7109375" style="1" customWidth="1"/>
    <col min="10325" max="10325" width="7.7109375" style="1" customWidth="1"/>
    <col min="10326" max="10326" width="10.7109375" style="1" customWidth="1"/>
    <col min="10327" max="10327" width="16.42578125" style="1" customWidth="1"/>
    <col min="10328" max="10328" width="18.7109375" style="1" customWidth="1"/>
    <col min="10329" max="10329" width="11.42578125" style="1" bestFit="1" customWidth="1"/>
    <col min="10330" max="10330" width="14.140625" style="1" bestFit="1" customWidth="1"/>
    <col min="10331" max="10331" width="11.42578125" style="1" bestFit="1" customWidth="1"/>
    <col min="10332" max="10575" width="11.42578125" style="1" customWidth="1"/>
    <col min="10576" max="10576" width="9.42578125" style="1" customWidth="1"/>
    <col min="10577" max="10577" width="51.42578125" style="1"/>
    <col min="10578" max="10578" width="8.7109375" style="1" customWidth="1"/>
    <col min="10579" max="10579" width="50.7109375" style="1" customWidth="1"/>
    <col min="10580" max="10580" width="22.7109375" style="1" customWidth="1"/>
    <col min="10581" max="10581" width="7.7109375" style="1" customWidth="1"/>
    <col min="10582" max="10582" width="10.7109375" style="1" customWidth="1"/>
    <col min="10583" max="10583" width="16.42578125" style="1" customWidth="1"/>
    <col min="10584" max="10584" width="18.7109375" style="1" customWidth="1"/>
    <col min="10585" max="10585" width="11.42578125" style="1" bestFit="1" customWidth="1"/>
    <col min="10586" max="10586" width="14.140625" style="1" bestFit="1" customWidth="1"/>
    <col min="10587" max="10587" width="11.42578125" style="1" bestFit="1" customWidth="1"/>
    <col min="10588" max="10831" width="11.42578125" style="1" customWidth="1"/>
    <col min="10832" max="10832" width="9.42578125" style="1" customWidth="1"/>
    <col min="10833" max="10833" width="51.42578125" style="1"/>
    <col min="10834" max="10834" width="8.7109375" style="1" customWidth="1"/>
    <col min="10835" max="10835" width="50.7109375" style="1" customWidth="1"/>
    <col min="10836" max="10836" width="22.7109375" style="1" customWidth="1"/>
    <col min="10837" max="10837" width="7.7109375" style="1" customWidth="1"/>
    <col min="10838" max="10838" width="10.7109375" style="1" customWidth="1"/>
    <col min="10839" max="10839" width="16.42578125" style="1" customWidth="1"/>
    <col min="10840" max="10840" width="18.7109375" style="1" customWidth="1"/>
    <col min="10841" max="10841" width="11.42578125" style="1" bestFit="1" customWidth="1"/>
    <col min="10842" max="10842" width="14.140625" style="1" bestFit="1" customWidth="1"/>
    <col min="10843" max="10843" width="11.42578125" style="1" bestFit="1" customWidth="1"/>
    <col min="10844" max="11087" width="11.42578125" style="1" customWidth="1"/>
    <col min="11088" max="11088" width="9.42578125" style="1" customWidth="1"/>
    <col min="11089" max="11089" width="51.42578125" style="1"/>
    <col min="11090" max="11090" width="8.7109375" style="1" customWidth="1"/>
    <col min="11091" max="11091" width="50.7109375" style="1" customWidth="1"/>
    <col min="11092" max="11092" width="22.7109375" style="1" customWidth="1"/>
    <col min="11093" max="11093" width="7.7109375" style="1" customWidth="1"/>
    <col min="11094" max="11094" width="10.7109375" style="1" customWidth="1"/>
    <col min="11095" max="11095" width="16.42578125" style="1" customWidth="1"/>
    <col min="11096" max="11096" width="18.7109375" style="1" customWidth="1"/>
    <col min="11097" max="11097" width="11.42578125" style="1" bestFit="1" customWidth="1"/>
    <col min="11098" max="11098" width="14.140625" style="1" bestFit="1" customWidth="1"/>
    <col min="11099" max="11099" width="11.42578125" style="1" bestFit="1" customWidth="1"/>
    <col min="11100" max="11343" width="11.42578125" style="1" customWidth="1"/>
    <col min="11344" max="11344" width="9.42578125" style="1" customWidth="1"/>
    <col min="11345" max="11345" width="51.42578125" style="1"/>
    <col min="11346" max="11346" width="8.7109375" style="1" customWidth="1"/>
    <col min="11347" max="11347" width="50.7109375" style="1" customWidth="1"/>
    <col min="11348" max="11348" width="22.7109375" style="1" customWidth="1"/>
    <col min="11349" max="11349" width="7.7109375" style="1" customWidth="1"/>
    <col min="11350" max="11350" width="10.7109375" style="1" customWidth="1"/>
    <col min="11351" max="11351" width="16.42578125" style="1" customWidth="1"/>
    <col min="11352" max="11352" width="18.7109375" style="1" customWidth="1"/>
    <col min="11353" max="11353" width="11.42578125" style="1" bestFit="1" customWidth="1"/>
    <col min="11354" max="11354" width="14.140625" style="1" bestFit="1" customWidth="1"/>
    <col min="11355" max="11355" width="11.42578125" style="1" bestFit="1" customWidth="1"/>
    <col min="11356" max="11599" width="11.42578125" style="1" customWidth="1"/>
    <col min="11600" max="11600" width="9.42578125" style="1" customWidth="1"/>
    <col min="11601" max="11601" width="51.42578125" style="1"/>
    <col min="11602" max="11602" width="8.7109375" style="1" customWidth="1"/>
    <col min="11603" max="11603" width="50.7109375" style="1" customWidth="1"/>
    <col min="11604" max="11604" width="22.7109375" style="1" customWidth="1"/>
    <col min="11605" max="11605" width="7.7109375" style="1" customWidth="1"/>
    <col min="11606" max="11606" width="10.7109375" style="1" customWidth="1"/>
    <col min="11607" max="11607" width="16.42578125" style="1" customWidth="1"/>
    <col min="11608" max="11608" width="18.7109375" style="1" customWidth="1"/>
    <col min="11609" max="11609" width="11.42578125" style="1" bestFit="1" customWidth="1"/>
    <col min="11610" max="11610" width="14.140625" style="1" bestFit="1" customWidth="1"/>
    <col min="11611" max="11611" width="11.42578125" style="1" bestFit="1" customWidth="1"/>
    <col min="11612" max="11855" width="11.42578125" style="1" customWidth="1"/>
    <col min="11856" max="11856" width="9.42578125" style="1" customWidth="1"/>
    <col min="11857" max="11857" width="51.42578125" style="1"/>
    <col min="11858" max="11858" width="8.7109375" style="1" customWidth="1"/>
    <col min="11859" max="11859" width="50.7109375" style="1" customWidth="1"/>
    <col min="11860" max="11860" width="22.7109375" style="1" customWidth="1"/>
    <col min="11861" max="11861" width="7.7109375" style="1" customWidth="1"/>
    <col min="11862" max="11862" width="10.7109375" style="1" customWidth="1"/>
    <col min="11863" max="11863" width="16.42578125" style="1" customWidth="1"/>
    <col min="11864" max="11864" width="18.7109375" style="1" customWidth="1"/>
    <col min="11865" max="11865" width="11.42578125" style="1" bestFit="1" customWidth="1"/>
    <col min="11866" max="11866" width="14.140625" style="1" bestFit="1" customWidth="1"/>
    <col min="11867" max="11867" width="11.42578125" style="1" bestFit="1" customWidth="1"/>
    <col min="11868" max="12111" width="11.42578125" style="1" customWidth="1"/>
    <col min="12112" max="12112" width="9.42578125" style="1" customWidth="1"/>
    <col min="12113" max="12113" width="51.42578125" style="1"/>
    <col min="12114" max="12114" width="8.7109375" style="1" customWidth="1"/>
    <col min="12115" max="12115" width="50.7109375" style="1" customWidth="1"/>
    <col min="12116" max="12116" width="22.7109375" style="1" customWidth="1"/>
    <col min="12117" max="12117" width="7.7109375" style="1" customWidth="1"/>
    <col min="12118" max="12118" width="10.7109375" style="1" customWidth="1"/>
    <col min="12119" max="12119" width="16.42578125" style="1" customWidth="1"/>
    <col min="12120" max="12120" width="18.7109375" style="1" customWidth="1"/>
    <col min="12121" max="12121" width="11.42578125" style="1" bestFit="1" customWidth="1"/>
    <col min="12122" max="12122" width="14.140625" style="1" bestFit="1" customWidth="1"/>
    <col min="12123" max="12123" width="11.42578125" style="1" bestFit="1" customWidth="1"/>
    <col min="12124" max="12367" width="11.42578125" style="1" customWidth="1"/>
    <col min="12368" max="12368" width="9.42578125" style="1" customWidth="1"/>
    <col min="12369" max="12369" width="51.42578125" style="1"/>
    <col min="12370" max="12370" width="8.7109375" style="1" customWidth="1"/>
    <col min="12371" max="12371" width="50.7109375" style="1" customWidth="1"/>
    <col min="12372" max="12372" width="22.7109375" style="1" customWidth="1"/>
    <col min="12373" max="12373" width="7.7109375" style="1" customWidth="1"/>
    <col min="12374" max="12374" width="10.7109375" style="1" customWidth="1"/>
    <col min="12375" max="12375" width="16.42578125" style="1" customWidth="1"/>
    <col min="12376" max="12376" width="18.7109375" style="1" customWidth="1"/>
    <col min="12377" max="12377" width="11.42578125" style="1" bestFit="1" customWidth="1"/>
    <col min="12378" max="12378" width="14.140625" style="1" bestFit="1" customWidth="1"/>
    <col min="12379" max="12379" width="11.42578125" style="1" bestFit="1" customWidth="1"/>
    <col min="12380" max="12623" width="11.42578125" style="1" customWidth="1"/>
    <col min="12624" max="12624" width="9.42578125" style="1" customWidth="1"/>
    <col min="12625" max="12625" width="51.42578125" style="1"/>
    <col min="12626" max="12626" width="8.7109375" style="1" customWidth="1"/>
    <col min="12627" max="12627" width="50.7109375" style="1" customWidth="1"/>
    <col min="12628" max="12628" width="22.7109375" style="1" customWidth="1"/>
    <col min="12629" max="12629" width="7.7109375" style="1" customWidth="1"/>
    <col min="12630" max="12630" width="10.7109375" style="1" customWidth="1"/>
    <col min="12631" max="12631" width="16.42578125" style="1" customWidth="1"/>
    <col min="12632" max="12632" width="18.7109375" style="1" customWidth="1"/>
    <col min="12633" max="12633" width="11.42578125" style="1" bestFit="1" customWidth="1"/>
    <col min="12634" max="12634" width="14.140625" style="1" bestFit="1" customWidth="1"/>
    <col min="12635" max="12635" width="11.42578125" style="1" bestFit="1" customWidth="1"/>
    <col min="12636" max="12879" width="11.42578125" style="1" customWidth="1"/>
    <col min="12880" max="12880" width="9.42578125" style="1" customWidth="1"/>
    <col min="12881" max="12881" width="51.42578125" style="1"/>
    <col min="12882" max="12882" width="8.7109375" style="1" customWidth="1"/>
    <col min="12883" max="12883" width="50.7109375" style="1" customWidth="1"/>
    <col min="12884" max="12884" width="22.7109375" style="1" customWidth="1"/>
    <col min="12885" max="12885" width="7.7109375" style="1" customWidth="1"/>
    <col min="12886" max="12886" width="10.7109375" style="1" customWidth="1"/>
    <col min="12887" max="12887" width="16.42578125" style="1" customWidth="1"/>
    <col min="12888" max="12888" width="18.7109375" style="1" customWidth="1"/>
    <col min="12889" max="12889" width="11.42578125" style="1" bestFit="1" customWidth="1"/>
    <col min="12890" max="12890" width="14.140625" style="1" bestFit="1" customWidth="1"/>
    <col min="12891" max="12891" width="11.42578125" style="1" bestFit="1" customWidth="1"/>
    <col min="12892" max="13135" width="11.42578125" style="1" customWidth="1"/>
    <col min="13136" max="13136" width="9.42578125" style="1" customWidth="1"/>
    <col min="13137" max="13137" width="51.42578125" style="1"/>
    <col min="13138" max="13138" width="8.7109375" style="1" customWidth="1"/>
    <col min="13139" max="13139" width="50.7109375" style="1" customWidth="1"/>
    <col min="13140" max="13140" width="22.7109375" style="1" customWidth="1"/>
    <col min="13141" max="13141" width="7.7109375" style="1" customWidth="1"/>
    <col min="13142" max="13142" width="10.7109375" style="1" customWidth="1"/>
    <col min="13143" max="13143" width="16.42578125" style="1" customWidth="1"/>
    <col min="13144" max="13144" width="18.7109375" style="1" customWidth="1"/>
    <col min="13145" max="13145" width="11.42578125" style="1" bestFit="1" customWidth="1"/>
    <col min="13146" max="13146" width="14.140625" style="1" bestFit="1" customWidth="1"/>
    <col min="13147" max="13147" width="11.42578125" style="1" bestFit="1" customWidth="1"/>
    <col min="13148" max="13391" width="11.42578125" style="1" customWidth="1"/>
    <col min="13392" max="13392" width="9.42578125" style="1" customWidth="1"/>
    <col min="13393" max="13393" width="51.42578125" style="1"/>
    <col min="13394" max="13394" width="8.7109375" style="1" customWidth="1"/>
    <col min="13395" max="13395" width="50.7109375" style="1" customWidth="1"/>
    <col min="13396" max="13396" width="22.7109375" style="1" customWidth="1"/>
    <col min="13397" max="13397" width="7.7109375" style="1" customWidth="1"/>
    <col min="13398" max="13398" width="10.7109375" style="1" customWidth="1"/>
    <col min="13399" max="13399" width="16.42578125" style="1" customWidth="1"/>
    <col min="13400" max="13400" width="18.7109375" style="1" customWidth="1"/>
    <col min="13401" max="13401" width="11.42578125" style="1" bestFit="1" customWidth="1"/>
    <col min="13402" max="13402" width="14.140625" style="1" bestFit="1" customWidth="1"/>
    <col min="13403" max="13403" width="11.42578125" style="1" bestFit="1" customWidth="1"/>
    <col min="13404" max="13647" width="11.42578125" style="1" customWidth="1"/>
    <col min="13648" max="13648" width="9.42578125" style="1" customWidth="1"/>
    <col min="13649" max="13649" width="51.42578125" style="1"/>
    <col min="13650" max="13650" width="8.7109375" style="1" customWidth="1"/>
    <col min="13651" max="13651" width="50.7109375" style="1" customWidth="1"/>
    <col min="13652" max="13652" width="22.7109375" style="1" customWidth="1"/>
    <col min="13653" max="13653" width="7.7109375" style="1" customWidth="1"/>
    <col min="13654" max="13654" width="10.7109375" style="1" customWidth="1"/>
    <col min="13655" max="13655" width="16.42578125" style="1" customWidth="1"/>
    <col min="13656" max="13656" width="18.7109375" style="1" customWidth="1"/>
    <col min="13657" max="13657" width="11.42578125" style="1" bestFit="1" customWidth="1"/>
    <col min="13658" max="13658" width="14.140625" style="1" bestFit="1" customWidth="1"/>
    <col min="13659" max="13659" width="11.42578125" style="1" bestFit="1" customWidth="1"/>
    <col min="13660" max="13903" width="11.42578125" style="1" customWidth="1"/>
    <col min="13904" max="13904" width="9.42578125" style="1" customWidth="1"/>
    <col min="13905" max="13905" width="51.42578125" style="1"/>
    <col min="13906" max="13906" width="8.7109375" style="1" customWidth="1"/>
    <col min="13907" max="13907" width="50.7109375" style="1" customWidth="1"/>
    <col min="13908" max="13908" width="22.7109375" style="1" customWidth="1"/>
    <col min="13909" max="13909" width="7.7109375" style="1" customWidth="1"/>
    <col min="13910" max="13910" width="10.7109375" style="1" customWidth="1"/>
    <col min="13911" max="13911" width="16.42578125" style="1" customWidth="1"/>
    <col min="13912" max="13912" width="18.7109375" style="1" customWidth="1"/>
    <col min="13913" max="13913" width="11.42578125" style="1" bestFit="1" customWidth="1"/>
    <col min="13914" max="13914" width="14.140625" style="1" bestFit="1" customWidth="1"/>
    <col min="13915" max="13915" width="11.42578125" style="1" bestFit="1" customWidth="1"/>
    <col min="13916" max="14159" width="11.42578125" style="1" customWidth="1"/>
    <col min="14160" max="14160" width="9.42578125" style="1" customWidth="1"/>
    <col min="14161" max="14161" width="51.42578125" style="1"/>
    <col min="14162" max="14162" width="8.7109375" style="1" customWidth="1"/>
    <col min="14163" max="14163" width="50.7109375" style="1" customWidth="1"/>
    <col min="14164" max="14164" width="22.7109375" style="1" customWidth="1"/>
    <col min="14165" max="14165" width="7.7109375" style="1" customWidth="1"/>
    <col min="14166" max="14166" width="10.7109375" style="1" customWidth="1"/>
    <col min="14167" max="14167" width="16.42578125" style="1" customWidth="1"/>
    <col min="14168" max="14168" width="18.7109375" style="1" customWidth="1"/>
    <col min="14169" max="14169" width="11.42578125" style="1" bestFit="1" customWidth="1"/>
    <col min="14170" max="14170" width="14.140625" style="1" bestFit="1" customWidth="1"/>
    <col min="14171" max="14171" width="11.42578125" style="1" bestFit="1" customWidth="1"/>
    <col min="14172" max="14415" width="11.42578125" style="1" customWidth="1"/>
    <col min="14416" max="14416" width="9.42578125" style="1" customWidth="1"/>
    <col min="14417" max="14417" width="51.42578125" style="1"/>
    <col min="14418" max="14418" width="8.7109375" style="1" customWidth="1"/>
    <col min="14419" max="14419" width="50.7109375" style="1" customWidth="1"/>
    <col min="14420" max="14420" width="22.7109375" style="1" customWidth="1"/>
    <col min="14421" max="14421" width="7.7109375" style="1" customWidth="1"/>
    <col min="14422" max="14422" width="10.7109375" style="1" customWidth="1"/>
    <col min="14423" max="14423" width="16.42578125" style="1" customWidth="1"/>
    <col min="14424" max="14424" width="18.7109375" style="1" customWidth="1"/>
    <col min="14425" max="14425" width="11.42578125" style="1" bestFit="1" customWidth="1"/>
    <col min="14426" max="14426" width="14.140625" style="1" bestFit="1" customWidth="1"/>
    <col min="14427" max="14427" width="11.42578125" style="1" bestFit="1" customWidth="1"/>
    <col min="14428" max="14671" width="11.42578125" style="1" customWidth="1"/>
    <col min="14672" max="14672" width="9.42578125" style="1" customWidth="1"/>
    <col min="14673" max="14673" width="51.42578125" style="1"/>
    <col min="14674" max="14674" width="8.7109375" style="1" customWidth="1"/>
    <col min="14675" max="14675" width="50.7109375" style="1" customWidth="1"/>
    <col min="14676" max="14676" width="22.7109375" style="1" customWidth="1"/>
    <col min="14677" max="14677" width="7.7109375" style="1" customWidth="1"/>
    <col min="14678" max="14678" width="10.7109375" style="1" customWidth="1"/>
    <col min="14679" max="14679" width="16.42578125" style="1" customWidth="1"/>
    <col min="14680" max="14680" width="18.7109375" style="1" customWidth="1"/>
    <col min="14681" max="14681" width="11.42578125" style="1" bestFit="1" customWidth="1"/>
    <col min="14682" max="14682" width="14.140625" style="1" bestFit="1" customWidth="1"/>
    <col min="14683" max="14683" width="11.42578125" style="1" bestFit="1" customWidth="1"/>
    <col min="14684" max="14927" width="11.42578125" style="1" customWidth="1"/>
    <col min="14928" max="14928" width="9.42578125" style="1" customWidth="1"/>
    <col min="14929" max="14929" width="51.42578125" style="1"/>
    <col min="14930" max="14930" width="8.7109375" style="1" customWidth="1"/>
    <col min="14931" max="14931" width="50.7109375" style="1" customWidth="1"/>
    <col min="14932" max="14932" width="22.7109375" style="1" customWidth="1"/>
    <col min="14933" max="14933" width="7.7109375" style="1" customWidth="1"/>
    <col min="14934" max="14934" width="10.7109375" style="1" customWidth="1"/>
    <col min="14935" max="14935" width="16.42578125" style="1" customWidth="1"/>
    <col min="14936" max="14936" width="18.7109375" style="1" customWidth="1"/>
    <col min="14937" max="14937" width="11.42578125" style="1" bestFit="1" customWidth="1"/>
    <col min="14938" max="14938" width="14.140625" style="1" bestFit="1" customWidth="1"/>
    <col min="14939" max="14939" width="11.42578125" style="1" bestFit="1" customWidth="1"/>
    <col min="14940" max="15183" width="11.42578125" style="1" customWidth="1"/>
    <col min="15184" max="15184" width="9.42578125" style="1" customWidth="1"/>
    <col min="15185" max="15185" width="51.42578125" style="1"/>
    <col min="15186" max="15186" width="8.7109375" style="1" customWidth="1"/>
    <col min="15187" max="15187" width="50.7109375" style="1" customWidth="1"/>
    <col min="15188" max="15188" width="22.7109375" style="1" customWidth="1"/>
    <col min="15189" max="15189" width="7.7109375" style="1" customWidth="1"/>
    <col min="15190" max="15190" width="10.7109375" style="1" customWidth="1"/>
    <col min="15191" max="15191" width="16.42578125" style="1" customWidth="1"/>
    <col min="15192" max="15192" width="18.7109375" style="1" customWidth="1"/>
    <col min="15193" max="15193" width="11.42578125" style="1" bestFit="1" customWidth="1"/>
    <col min="15194" max="15194" width="14.140625" style="1" bestFit="1" customWidth="1"/>
    <col min="15195" max="15195" width="11.42578125" style="1" bestFit="1" customWidth="1"/>
    <col min="15196" max="15439" width="11.42578125" style="1" customWidth="1"/>
    <col min="15440" max="15440" width="9.42578125" style="1" customWidth="1"/>
    <col min="15441" max="15441" width="51.42578125" style="1"/>
    <col min="15442" max="15442" width="8.7109375" style="1" customWidth="1"/>
    <col min="15443" max="15443" width="50.7109375" style="1" customWidth="1"/>
    <col min="15444" max="15444" width="22.7109375" style="1" customWidth="1"/>
    <col min="15445" max="15445" width="7.7109375" style="1" customWidth="1"/>
    <col min="15446" max="15446" width="10.7109375" style="1" customWidth="1"/>
    <col min="15447" max="15447" width="16.42578125" style="1" customWidth="1"/>
    <col min="15448" max="15448" width="18.7109375" style="1" customWidth="1"/>
    <col min="15449" max="15449" width="11.42578125" style="1" bestFit="1" customWidth="1"/>
    <col min="15450" max="15450" width="14.140625" style="1" bestFit="1" customWidth="1"/>
    <col min="15451" max="15451" width="11.42578125" style="1" bestFit="1" customWidth="1"/>
    <col min="15452" max="15695" width="11.42578125" style="1" customWidth="1"/>
    <col min="15696" max="15696" width="9.42578125" style="1" customWidth="1"/>
    <col min="15697" max="15697" width="51.42578125" style="1"/>
    <col min="15698" max="15698" width="8.7109375" style="1" customWidth="1"/>
    <col min="15699" max="15699" width="50.7109375" style="1" customWidth="1"/>
    <col min="15700" max="15700" width="22.7109375" style="1" customWidth="1"/>
    <col min="15701" max="15701" width="7.7109375" style="1" customWidth="1"/>
    <col min="15702" max="15702" width="10.7109375" style="1" customWidth="1"/>
    <col min="15703" max="15703" width="16.42578125" style="1" customWidth="1"/>
    <col min="15704" max="15704" width="18.7109375" style="1" customWidth="1"/>
    <col min="15705" max="15705" width="11.42578125" style="1" bestFit="1" customWidth="1"/>
    <col min="15706" max="15706" width="14.140625" style="1" bestFit="1" customWidth="1"/>
    <col min="15707" max="15707" width="11.42578125" style="1" bestFit="1" customWidth="1"/>
    <col min="15708" max="15951" width="11.42578125" style="1" customWidth="1"/>
    <col min="15952" max="15952" width="9.42578125" style="1" customWidth="1"/>
    <col min="15953" max="15953" width="51.42578125" style="1"/>
    <col min="15954" max="15954" width="8.7109375" style="1" customWidth="1"/>
    <col min="15955" max="15955" width="50.7109375" style="1" customWidth="1"/>
    <col min="15956" max="15956" width="22.7109375" style="1" customWidth="1"/>
    <col min="15957" max="15957" width="7.7109375" style="1" customWidth="1"/>
    <col min="15958" max="15958" width="10.7109375" style="1" customWidth="1"/>
    <col min="15959" max="15959" width="16.42578125" style="1" customWidth="1"/>
    <col min="15960" max="15960" width="18.7109375" style="1" customWidth="1"/>
    <col min="15961" max="15961" width="11.42578125" style="1" bestFit="1" customWidth="1"/>
    <col min="15962" max="15962" width="14.140625" style="1" bestFit="1" customWidth="1"/>
    <col min="15963" max="15963" width="11.42578125" style="1" bestFit="1" customWidth="1"/>
    <col min="15964" max="16207" width="11.42578125" style="1" customWidth="1"/>
    <col min="16208" max="16208" width="9.42578125" style="1" customWidth="1"/>
    <col min="16209" max="16384" width="51.42578125" style="1"/>
  </cols>
  <sheetData>
    <row r="1" spans="1:12" ht="14.25" customHeight="1" x14ac:dyDescent="0.2">
      <c r="A1" s="133"/>
      <c r="B1" s="133"/>
      <c r="C1" s="30"/>
      <c r="D1" s="22"/>
      <c r="E1" s="30"/>
      <c r="F1" s="30"/>
      <c r="G1" s="30"/>
      <c r="H1" s="88"/>
      <c r="I1" s="88"/>
    </row>
    <row r="2" spans="1:12" ht="27" customHeight="1" x14ac:dyDescent="0.2">
      <c r="A2" s="126" t="s">
        <v>877</v>
      </c>
      <c r="B2" s="126"/>
      <c r="C2" s="126"/>
      <c r="D2" s="126"/>
      <c r="E2" s="126"/>
      <c r="F2" s="126"/>
      <c r="G2" s="126"/>
      <c r="H2" s="126"/>
      <c r="I2" s="126"/>
    </row>
    <row r="3" spans="1:12" x14ac:dyDescent="0.2">
      <c r="E3" s="44"/>
      <c r="F3" s="44"/>
      <c r="G3" s="44"/>
    </row>
    <row r="4" spans="1:12" ht="23.25" customHeight="1" x14ac:dyDescent="0.2">
      <c r="A4" s="23" t="s">
        <v>0</v>
      </c>
      <c r="B4" s="23" t="s">
        <v>1</v>
      </c>
      <c r="C4" s="23" t="s">
        <v>64</v>
      </c>
      <c r="D4" s="23" t="s">
        <v>2</v>
      </c>
      <c r="E4" s="24" t="s">
        <v>861</v>
      </c>
      <c r="F4" s="24" t="s">
        <v>884</v>
      </c>
      <c r="G4" s="24" t="s">
        <v>885</v>
      </c>
      <c r="H4" s="24" t="s">
        <v>875</v>
      </c>
      <c r="I4" s="24" t="s">
        <v>876</v>
      </c>
    </row>
    <row r="5" spans="1:12" ht="15" customHeight="1" x14ac:dyDescent="0.2">
      <c r="A5" s="6" t="s">
        <v>3</v>
      </c>
      <c r="B5" s="7" t="s">
        <v>18</v>
      </c>
      <c r="C5" s="7"/>
      <c r="D5" s="16"/>
      <c r="E5" s="45"/>
      <c r="F5" s="61"/>
      <c r="G5" s="61"/>
      <c r="H5" s="89">
        <f>+H6</f>
        <v>117350500</v>
      </c>
      <c r="I5" s="89">
        <f>+I6</f>
        <v>120467837</v>
      </c>
    </row>
    <row r="6" spans="1:12" ht="72" x14ac:dyDescent="0.2">
      <c r="A6" s="11" t="s">
        <v>154</v>
      </c>
      <c r="B6" s="13" t="s">
        <v>267</v>
      </c>
      <c r="C6" s="32" t="s">
        <v>65</v>
      </c>
      <c r="D6" s="14" t="s">
        <v>25</v>
      </c>
      <c r="E6" s="46">
        <v>1</v>
      </c>
      <c r="F6" s="82">
        <v>117350500</v>
      </c>
      <c r="G6" s="82">
        <v>120467837</v>
      </c>
      <c r="H6" s="82">
        <f>+Tableau82425[[#This Row],[PRIX UNITAIRE (Ar)
FANILO]]*Tableau82425[[#This Row],[QUANTITE]]</f>
        <v>117350500</v>
      </c>
      <c r="I6" s="82">
        <f>+Tableau82425[[#This Row],[PRIX UNITAIRE (Ar) FENOINISOA]]*Tableau82425[[#This Row],[QUANTITE]]</f>
        <v>120467837</v>
      </c>
    </row>
    <row r="7" spans="1:12" s="2" customFormat="1" ht="20.25" customHeight="1" x14ac:dyDescent="0.2">
      <c r="A7" s="6" t="s">
        <v>4</v>
      </c>
      <c r="B7" s="7" t="s">
        <v>97</v>
      </c>
      <c r="C7" s="7"/>
      <c r="D7" s="15"/>
      <c r="E7" s="46"/>
      <c r="F7" s="82"/>
      <c r="G7" s="82"/>
      <c r="H7" s="85">
        <f>+SUM(H9:H58)</f>
        <v>16138000</v>
      </c>
      <c r="I7" s="85">
        <f>+SUM(I9:I58)</f>
        <v>57198287</v>
      </c>
      <c r="J7" s="94"/>
      <c r="K7" s="94"/>
      <c r="L7" s="94"/>
    </row>
    <row r="8" spans="1:12" s="2" customFormat="1" ht="20.25" customHeight="1" x14ac:dyDescent="0.2">
      <c r="A8" s="42" t="s">
        <v>120</v>
      </c>
      <c r="B8" s="37" t="s">
        <v>114</v>
      </c>
      <c r="C8" s="39"/>
      <c r="D8" s="40"/>
      <c r="E8" s="47"/>
      <c r="F8" s="83"/>
      <c r="G8" s="83"/>
      <c r="H8" s="86"/>
      <c r="I8" s="86"/>
      <c r="J8" s="94"/>
      <c r="K8" s="94"/>
      <c r="L8" s="94"/>
    </row>
    <row r="9" spans="1:12" ht="60" x14ac:dyDescent="0.2">
      <c r="A9" s="11" t="s">
        <v>119</v>
      </c>
      <c r="B9" s="41" t="s">
        <v>202</v>
      </c>
      <c r="C9" s="32" t="s">
        <v>111</v>
      </c>
      <c r="D9" s="14" t="s">
        <v>25</v>
      </c>
      <c r="E9" s="47">
        <v>1</v>
      </c>
      <c r="F9" s="83">
        <v>384000</v>
      </c>
      <c r="G9" s="83">
        <v>23640</v>
      </c>
      <c r="H9" s="86">
        <f>+Tableau82425[[#This Row],[PRIX UNITAIRE (Ar)
FANILO]]*Tableau82425[[#This Row],[QUANTITE]]</f>
        <v>384000</v>
      </c>
      <c r="I9" s="86">
        <f>+Tableau82425[[#This Row],[PRIX UNITAIRE (Ar) FENOINISOA]]*Tableau82425[[#This Row],[QUANTITE]]</f>
        <v>23640</v>
      </c>
    </row>
    <row r="10" spans="1:12" x14ac:dyDescent="0.2">
      <c r="A10" s="42" t="s">
        <v>153</v>
      </c>
      <c r="B10" s="37" t="s">
        <v>113</v>
      </c>
      <c r="C10" s="39"/>
      <c r="D10" s="40"/>
      <c r="E10" s="47"/>
      <c r="F10" s="83"/>
      <c r="G10" s="83"/>
      <c r="H10" s="86"/>
      <c r="I10" s="86"/>
    </row>
    <row r="11" spans="1:12" ht="72" x14ac:dyDescent="0.2">
      <c r="A11" s="11" t="s">
        <v>155</v>
      </c>
      <c r="B11" s="41" t="s">
        <v>185</v>
      </c>
      <c r="C11" s="32" t="s">
        <v>98</v>
      </c>
      <c r="D11" s="14" t="s">
        <v>25</v>
      </c>
      <c r="E11" s="47">
        <v>1</v>
      </c>
      <c r="F11" s="83">
        <v>436000</v>
      </c>
      <c r="G11" s="83">
        <v>1323960</v>
      </c>
      <c r="H11" s="86">
        <f>+Tableau82425[[#This Row],[PRIX UNITAIRE (Ar)
FANILO]]*Tableau82425[[#This Row],[QUANTITE]]</f>
        <v>436000</v>
      </c>
      <c r="I11" s="86">
        <f>+Tableau82425[[#This Row],[PRIX UNITAIRE (Ar) FENOINISOA]]*Tableau82425[[#This Row],[QUANTITE]]</f>
        <v>1323960</v>
      </c>
    </row>
    <row r="12" spans="1:12" ht="60" x14ac:dyDescent="0.2">
      <c r="A12" s="11" t="s">
        <v>156</v>
      </c>
      <c r="B12" s="41" t="s">
        <v>186</v>
      </c>
      <c r="C12" s="32" t="s">
        <v>116</v>
      </c>
      <c r="D12" s="14" t="s">
        <v>25</v>
      </c>
      <c r="E12" s="47">
        <v>1</v>
      </c>
      <c r="F12" s="83">
        <v>213000</v>
      </c>
      <c r="G12" s="83">
        <v>207120</v>
      </c>
      <c r="H12" s="86">
        <f>+Tableau82425[[#This Row],[PRIX UNITAIRE (Ar)
FANILO]]*Tableau82425[[#This Row],[QUANTITE]]</f>
        <v>213000</v>
      </c>
      <c r="I12" s="86">
        <f>+Tableau82425[[#This Row],[PRIX UNITAIRE (Ar) FENOINISOA]]*Tableau82425[[#This Row],[QUANTITE]]</f>
        <v>207120</v>
      </c>
    </row>
    <row r="13" spans="1:12" x14ac:dyDescent="0.2">
      <c r="A13" s="42" t="s">
        <v>121</v>
      </c>
      <c r="B13" s="52" t="s">
        <v>109</v>
      </c>
      <c r="C13" s="37"/>
      <c r="D13" s="16"/>
      <c r="E13" s="47"/>
      <c r="F13" s="83"/>
      <c r="G13" s="83"/>
      <c r="H13" s="86"/>
      <c r="I13" s="86"/>
    </row>
    <row r="14" spans="1:12" ht="60" x14ac:dyDescent="0.2">
      <c r="A14" s="11" t="s">
        <v>122</v>
      </c>
      <c r="B14" s="41" t="s">
        <v>863</v>
      </c>
      <c r="C14" s="32" t="s">
        <v>98</v>
      </c>
      <c r="D14" s="14" t="s">
        <v>25</v>
      </c>
      <c r="E14" s="47">
        <v>1</v>
      </c>
      <c r="F14" s="83">
        <v>213000</v>
      </c>
      <c r="G14" s="83">
        <v>1711440</v>
      </c>
      <c r="H14" s="86">
        <f>+Tableau82425[[#This Row],[PRIX UNITAIRE (Ar)
FANILO]]*Tableau82425[[#This Row],[QUANTITE]]</f>
        <v>213000</v>
      </c>
      <c r="I14" s="86">
        <f>+Tableau82425[[#This Row],[PRIX UNITAIRE (Ar) FENOINISOA]]*Tableau82425[[#This Row],[QUANTITE]]</f>
        <v>1711440</v>
      </c>
    </row>
    <row r="15" spans="1:12" ht="60" x14ac:dyDescent="0.2">
      <c r="A15" s="11" t="s">
        <v>123</v>
      </c>
      <c r="B15" s="41" t="s">
        <v>187</v>
      </c>
      <c r="C15" s="37" t="s">
        <v>148</v>
      </c>
      <c r="D15" s="14" t="s">
        <v>25</v>
      </c>
      <c r="E15" s="47">
        <v>1</v>
      </c>
      <c r="F15" s="83">
        <v>159000</v>
      </c>
      <c r="G15" s="83">
        <v>132000</v>
      </c>
      <c r="H15" s="86">
        <f>+Tableau82425[[#This Row],[PRIX UNITAIRE (Ar)
FANILO]]*Tableau82425[[#This Row],[QUANTITE]]</f>
        <v>159000</v>
      </c>
      <c r="I15" s="86">
        <f>+Tableau82425[[#This Row],[PRIX UNITAIRE (Ar) FENOINISOA]]*Tableau82425[[#This Row],[QUANTITE]]</f>
        <v>132000</v>
      </c>
    </row>
    <row r="16" spans="1:12" ht="60" x14ac:dyDescent="0.2">
      <c r="A16" s="11" t="s">
        <v>124</v>
      </c>
      <c r="B16" s="41" t="s">
        <v>188</v>
      </c>
      <c r="C16" s="37" t="s">
        <v>173</v>
      </c>
      <c r="D16" s="14" t="s">
        <v>25</v>
      </c>
      <c r="E16" s="47">
        <v>1</v>
      </c>
      <c r="F16" s="83">
        <v>67000</v>
      </c>
      <c r="G16" s="83">
        <v>225000</v>
      </c>
      <c r="H16" s="86">
        <f>+Tableau82425[[#This Row],[PRIX UNITAIRE (Ar)
FANILO]]*Tableau82425[[#This Row],[QUANTITE]]</f>
        <v>67000</v>
      </c>
      <c r="I16" s="86">
        <f>+Tableau82425[[#This Row],[PRIX UNITAIRE (Ar) FENOINISOA]]*Tableau82425[[#This Row],[QUANTITE]]</f>
        <v>225000</v>
      </c>
    </row>
    <row r="17" spans="1:9" x14ac:dyDescent="0.2">
      <c r="A17" s="42" t="s">
        <v>125</v>
      </c>
      <c r="B17" s="51" t="s">
        <v>103</v>
      </c>
      <c r="C17" s="32"/>
      <c r="D17" s="16"/>
      <c r="E17" s="47"/>
      <c r="F17" s="83"/>
      <c r="G17" s="83"/>
      <c r="H17" s="86"/>
      <c r="I17" s="86"/>
    </row>
    <row r="18" spans="1:9" ht="72" x14ac:dyDescent="0.2">
      <c r="A18" s="11" t="s">
        <v>126</v>
      </c>
      <c r="B18" s="41" t="s">
        <v>864</v>
      </c>
      <c r="C18" s="32" t="s">
        <v>102</v>
      </c>
      <c r="D18" s="14" t="s">
        <v>25</v>
      </c>
      <c r="E18" s="47">
        <v>1</v>
      </c>
      <c r="F18" s="83">
        <v>1080000</v>
      </c>
      <c r="G18" s="83">
        <v>2820000</v>
      </c>
      <c r="H18" s="86">
        <f>+Tableau82425[[#This Row],[PRIX UNITAIRE (Ar)
FANILO]]*Tableau82425[[#This Row],[QUANTITE]]</f>
        <v>1080000</v>
      </c>
      <c r="I18" s="86">
        <f>+Tableau82425[[#This Row],[PRIX UNITAIRE (Ar) FENOINISOA]]*Tableau82425[[#This Row],[QUANTITE]]</f>
        <v>2820000</v>
      </c>
    </row>
    <row r="19" spans="1:9" ht="60" x14ac:dyDescent="0.2">
      <c r="A19" s="11" t="s">
        <v>127</v>
      </c>
      <c r="B19" s="41" t="s">
        <v>582</v>
      </c>
      <c r="C19" s="32" t="s">
        <v>99</v>
      </c>
      <c r="D19" s="14" t="s">
        <v>25</v>
      </c>
      <c r="E19" s="47">
        <v>1</v>
      </c>
      <c r="F19" s="83">
        <v>2193000</v>
      </c>
      <c r="G19" s="83">
        <v>2790720</v>
      </c>
      <c r="H19" s="86">
        <f>+Tableau82425[[#This Row],[PRIX UNITAIRE (Ar)
FANILO]]*Tableau82425[[#This Row],[QUANTITE]]</f>
        <v>2193000</v>
      </c>
      <c r="I19" s="86">
        <f>+Tableau82425[[#This Row],[PRIX UNITAIRE (Ar) FENOINISOA]]*Tableau82425[[#This Row],[QUANTITE]]</f>
        <v>2790720</v>
      </c>
    </row>
    <row r="20" spans="1:9" ht="60" x14ac:dyDescent="0.2">
      <c r="A20" s="11" t="s">
        <v>128</v>
      </c>
      <c r="B20" s="41" t="s">
        <v>255</v>
      </c>
      <c r="C20" s="32" t="s">
        <v>100</v>
      </c>
      <c r="D20" s="14" t="s">
        <v>25</v>
      </c>
      <c r="E20" s="47">
        <v>1</v>
      </c>
      <c r="F20" s="83">
        <v>34000</v>
      </c>
      <c r="G20" s="83">
        <v>114960</v>
      </c>
      <c r="H20" s="86">
        <f>+Tableau82425[[#This Row],[PRIX UNITAIRE (Ar)
FANILO]]*Tableau82425[[#This Row],[QUANTITE]]</f>
        <v>34000</v>
      </c>
      <c r="I20" s="86">
        <f>+Tableau82425[[#This Row],[PRIX UNITAIRE (Ar) FENOINISOA]]*Tableau82425[[#This Row],[QUANTITE]]</f>
        <v>114960</v>
      </c>
    </row>
    <row r="21" spans="1:9" x14ac:dyDescent="0.2">
      <c r="A21" s="42" t="s">
        <v>129</v>
      </c>
      <c r="B21" s="52" t="s">
        <v>108</v>
      </c>
      <c r="C21" s="37"/>
      <c r="D21" s="16"/>
      <c r="E21" s="47"/>
      <c r="F21" s="83"/>
      <c r="G21" s="83"/>
      <c r="H21" s="86"/>
      <c r="I21" s="86"/>
    </row>
    <row r="22" spans="1:9" ht="36" x14ac:dyDescent="0.2">
      <c r="A22" s="11" t="s">
        <v>130</v>
      </c>
      <c r="B22" s="41" t="s">
        <v>865</v>
      </c>
      <c r="C22" s="37" t="s">
        <v>157</v>
      </c>
      <c r="D22" s="14" t="s">
        <v>25</v>
      </c>
      <c r="E22" s="47">
        <v>1</v>
      </c>
      <c r="F22" s="83">
        <v>45000</v>
      </c>
      <c r="G22" s="83">
        <v>54960</v>
      </c>
      <c r="H22" s="86">
        <f>+Tableau82425[[#This Row],[PRIX UNITAIRE (Ar)
FANILO]]*Tableau82425[[#This Row],[QUANTITE]]</f>
        <v>45000</v>
      </c>
      <c r="I22" s="86">
        <f>+Tableau82425[[#This Row],[PRIX UNITAIRE (Ar) FENOINISOA]]*Tableau82425[[#This Row],[QUANTITE]]</f>
        <v>54960</v>
      </c>
    </row>
    <row r="23" spans="1:9" ht="60" x14ac:dyDescent="0.2">
      <c r="A23" s="11" t="s">
        <v>131</v>
      </c>
      <c r="B23" s="41" t="s">
        <v>257</v>
      </c>
      <c r="C23" s="37" t="s">
        <v>110</v>
      </c>
      <c r="D23" s="14" t="s">
        <v>25</v>
      </c>
      <c r="E23" s="47">
        <v>1</v>
      </c>
      <c r="F23" s="83">
        <v>55000</v>
      </c>
      <c r="G23" s="83">
        <v>1896000</v>
      </c>
      <c r="H23" s="86">
        <f>+Tableau82425[[#This Row],[PRIX UNITAIRE (Ar)
FANILO]]*Tableau82425[[#This Row],[QUANTITE]]</f>
        <v>55000</v>
      </c>
      <c r="I23" s="86">
        <f>+Tableau82425[[#This Row],[PRIX UNITAIRE (Ar) FENOINISOA]]*Tableau82425[[#This Row],[QUANTITE]]</f>
        <v>1896000</v>
      </c>
    </row>
    <row r="24" spans="1:9" ht="48" x14ac:dyDescent="0.2">
      <c r="A24" s="11" t="s">
        <v>239</v>
      </c>
      <c r="B24" s="41" t="s">
        <v>258</v>
      </c>
      <c r="C24" s="37" t="s">
        <v>866</v>
      </c>
      <c r="D24" s="14" t="s">
        <v>25</v>
      </c>
      <c r="E24" s="47">
        <v>1</v>
      </c>
      <c r="F24" s="83">
        <v>58000</v>
      </c>
      <c r="G24" s="83">
        <v>3468000</v>
      </c>
      <c r="H24" s="86">
        <f>+Tableau82425[[#This Row],[PRIX UNITAIRE (Ar)
FANILO]]*Tableau82425[[#This Row],[QUANTITE]]</f>
        <v>58000</v>
      </c>
      <c r="I24" s="86">
        <f>+Tableau82425[[#This Row],[PRIX UNITAIRE (Ar) FENOINISOA]]*Tableau82425[[#This Row],[QUANTITE]]</f>
        <v>3468000</v>
      </c>
    </row>
    <row r="25" spans="1:9" ht="59.25" customHeight="1" x14ac:dyDescent="0.2">
      <c r="A25" s="11" t="s">
        <v>256</v>
      </c>
      <c r="B25" s="41" t="s">
        <v>189</v>
      </c>
      <c r="C25" s="37" t="s">
        <v>115</v>
      </c>
      <c r="D25" s="14" t="s">
        <v>25</v>
      </c>
      <c r="E25" s="47">
        <v>1</v>
      </c>
      <c r="F25" s="83">
        <v>72000</v>
      </c>
      <c r="G25" s="83">
        <v>50520</v>
      </c>
      <c r="H25" s="86">
        <f>+Tableau82425[[#This Row],[PRIX UNITAIRE (Ar)
FANILO]]*Tableau82425[[#This Row],[QUANTITE]]</f>
        <v>72000</v>
      </c>
      <c r="I25" s="86">
        <f>+Tableau82425[[#This Row],[PRIX UNITAIRE (Ar) FENOINISOA]]*Tableau82425[[#This Row],[QUANTITE]]</f>
        <v>50520</v>
      </c>
    </row>
    <row r="26" spans="1:9" x14ac:dyDescent="0.2">
      <c r="A26" s="42" t="s">
        <v>132</v>
      </c>
      <c r="B26" s="52" t="s">
        <v>104</v>
      </c>
      <c r="C26" s="37"/>
      <c r="D26" s="14"/>
      <c r="E26" s="47"/>
      <c r="F26" s="83"/>
      <c r="G26" s="83"/>
      <c r="H26" s="86"/>
      <c r="I26" s="86"/>
    </row>
    <row r="27" spans="1:9" ht="60" x14ac:dyDescent="0.2">
      <c r="A27" s="11" t="s">
        <v>133</v>
      </c>
      <c r="B27" s="41" t="s">
        <v>220</v>
      </c>
      <c r="C27" s="37" t="s">
        <v>190</v>
      </c>
      <c r="D27" s="14" t="s">
        <v>25</v>
      </c>
      <c r="E27" s="47">
        <v>1</v>
      </c>
      <c r="F27" s="83">
        <v>156000</v>
      </c>
      <c r="G27" s="83">
        <v>615228</v>
      </c>
      <c r="H27" s="86">
        <f>+Tableau82425[[#This Row],[PRIX UNITAIRE (Ar)
FANILO]]*Tableau82425[[#This Row],[QUANTITE]]</f>
        <v>156000</v>
      </c>
      <c r="I27" s="86">
        <f>+Tableau82425[[#This Row],[PRIX UNITAIRE (Ar) FENOINISOA]]*Tableau82425[[#This Row],[QUANTITE]]</f>
        <v>615228</v>
      </c>
    </row>
    <row r="28" spans="1:9" ht="60" x14ac:dyDescent="0.2">
      <c r="A28" s="11" t="s">
        <v>134</v>
      </c>
      <c r="B28" s="41" t="s">
        <v>221</v>
      </c>
      <c r="C28" s="37" t="s">
        <v>191</v>
      </c>
      <c r="D28" s="14" t="s">
        <v>25</v>
      </c>
      <c r="E28" s="47">
        <v>1</v>
      </c>
      <c r="F28" s="83">
        <v>1653000</v>
      </c>
      <c r="G28" s="83">
        <v>14874624</v>
      </c>
      <c r="H28" s="86">
        <f>+Tableau82425[[#This Row],[PRIX UNITAIRE (Ar)
FANILO]]*Tableau82425[[#This Row],[QUANTITE]]</f>
        <v>1653000</v>
      </c>
      <c r="I28" s="86">
        <f>+Tableau82425[[#This Row],[PRIX UNITAIRE (Ar) FENOINISOA]]*Tableau82425[[#This Row],[QUANTITE]]</f>
        <v>14874624</v>
      </c>
    </row>
    <row r="29" spans="1:9" x14ac:dyDescent="0.2">
      <c r="A29" s="42" t="s">
        <v>135</v>
      </c>
      <c r="B29" s="52" t="s">
        <v>106</v>
      </c>
      <c r="C29" s="37"/>
      <c r="D29" s="14"/>
      <c r="E29" s="47"/>
      <c r="F29" s="83"/>
      <c r="G29" s="83"/>
      <c r="H29" s="86"/>
      <c r="I29" s="86"/>
    </row>
    <row r="30" spans="1:9" ht="48" x14ac:dyDescent="0.2">
      <c r="A30" s="11" t="s">
        <v>136</v>
      </c>
      <c r="B30" s="41" t="s">
        <v>222</v>
      </c>
      <c r="C30" s="32" t="s">
        <v>175</v>
      </c>
      <c r="D30" s="14" t="s">
        <v>25</v>
      </c>
      <c r="E30" s="47">
        <v>1</v>
      </c>
      <c r="F30" s="83">
        <v>2666000</v>
      </c>
      <c r="G30" s="83">
        <v>4118832</v>
      </c>
      <c r="H30" s="86">
        <f>+Tableau82425[[#This Row],[PRIX UNITAIRE (Ar)
FANILO]]*Tableau82425[[#This Row],[QUANTITE]]</f>
        <v>2666000</v>
      </c>
      <c r="I30" s="86">
        <f>+Tableau82425[[#This Row],[PRIX UNITAIRE (Ar) FENOINISOA]]*Tableau82425[[#This Row],[QUANTITE]]</f>
        <v>4118832</v>
      </c>
    </row>
    <row r="31" spans="1:9" ht="60" x14ac:dyDescent="0.2">
      <c r="A31" s="11" t="s">
        <v>137</v>
      </c>
      <c r="B31" s="41" t="s">
        <v>192</v>
      </c>
      <c r="C31" s="32" t="s">
        <v>147</v>
      </c>
      <c r="D31" s="14" t="s">
        <v>25</v>
      </c>
      <c r="E31" s="47">
        <v>1</v>
      </c>
      <c r="F31" s="83">
        <v>1066000</v>
      </c>
      <c r="G31" s="83">
        <v>9788832</v>
      </c>
      <c r="H31" s="86">
        <f>+Tableau82425[[#This Row],[PRIX UNITAIRE (Ar)
FANILO]]*Tableau82425[[#This Row],[QUANTITE]]</f>
        <v>1066000</v>
      </c>
      <c r="I31" s="86">
        <f>+Tableau82425[[#This Row],[PRIX UNITAIRE (Ar) FENOINISOA]]*Tableau82425[[#This Row],[QUANTITE]]</f>
        <v>9788832</v>
      </c>
    </row>
    <row r="32" spans="1:9" ht="48" x14ac:dyDescent="0.2">
      <c r="A32" s="11" t="s">
        <v>138</v>
      </c>
      <c r="B32" s="41" t="s">
        <v>174</v>
      </c>
      <c r="C32" s="32" t="s">
        <v>105</v>
      </c>
      <c r="D32" s="14" t="s">
        <v>25</v>
      </c>
      <c r="E32" s="47">
        <v>1</v>
      </c>
      <c r="F32" s="83">
        <v>1777000</v>
      </c>
      <c r="G32" s="83">
        <v>5036724</v>
      </c>
      <c r="H32" s="86">
        <f>+Tableau82425[[#This Row],[PRIX UNITAIRE (Ar)
FANILO]]*Tableau82425[[#This Row],[QUANTITE]]</f>
        <v>1777000</v>
      </c>
      <c r="I32" s="86">
        <f>+Tableau82425[[#This Row],[PRIX UNITAIRE (Ar) FENOINISOA]]*Tableau82425[[#This Row],[QUANTITE]]</f>
        <v>5036724</v>
      </c>
    </row>
    <row r="33" spans="1:12" ht="36" x14ac:dyDescent="0.2">
      <c r="A33" s="11" t="s">
        <v>163</v>
      </c>
      <c r="B33" s="41" t="s">
        <v>583</v>
      </c>
      <c r="C33" s="37" t="s">
        <v>112</v>
      </c>
      <c r="D33" s="14" t="s">
        <v>25</v>
      </c>
      <c r="E33" s="47">
        <v>1</v>
      </c>
      <c r="F33" s="83">
        <v>533000</v>
      </c>
      <c r="G33" s="83">
        <v>277553</v>
      </c>
      <c r="H33" s="86">
        <f>+Tableau82425[[#This Row],[PRIX UNITAIRE (Ar)
FANILO]]*Tableau82425[[#This Row],[QUANTITE]]</f>
        <v>533000</v>
      </c>
      <c r="I33" s="86">
        <f>+Tableau82425[[#This Row],[PRIX UNITAIRE (Ar) FENOINISOA]]*Tableau82425[[#This Row],[QUANTITE]]</f>
        <v>277553</v>
      </c>
    </row>
    <row r="34" spans="1:12" ht="48" x14ac:dyDescent="0.2">
      <c r="A34" s="11" t="s">
        <v>240</v>
      </c>
      <c r="B34" s="41" t="s">
        <v>149</v>
      </c>
      <c r="C34" s="32" t="s">
        <v>150</v>
      </c>
      <c r="D34" s="14" t="s">
        <v>25</v>
      </c>
      <c r="E34" s="47">
        <v>1</v>
      </c>
      <c r="F34" s="83">
        <v>666000</v>
      </c>
      <c r="G34" s="83">
        <v>828828</v>
      </c>
      <c r="H34" s="86">
        <f>+Tableau82425[[#This Row],[PRIX UNITAIRE (Ar)
FANILO]]*Tableau82425[[#This Row],[QUANTITE]]</f>
        <v>666000</v>
      </c>
      <c r="I34" s="86">
        <f>+Tableau82425[[#This Row],[PRIX UNITAIRE (Ar) FENOINISOA]]*Tableau82425[[#This Row],[QUANTITE]]</f>
        <v>828828</v>
      </c>
    </row>
    <row r="35" spans="1:12" ht="60" x14ac:dyDescent="0.2">
      <c r="A35" s="11" t="s">
        <v>241</v>
      </c>
      <c r="B35" s="41" t="s">
        <v>259</v>
      </c>
      <c r="C35" s="32" t="s">
        <v>151</v>
      </c>
      <c r="D35" s="14" t="s">
        <v>25</v>
      </c>
      <c r="E35" s="47">
        <v>1</v>
      </c>
      <c r="F35" s="83">
        <v>344000</v>
      </c>
      <c r="G35" s="83">
        <v>49309</v>
      </c>
      <c r="H35" s="86">
        <f>+Tableau82425[[#This Row],[PRIX UNITAIRE (Ar)
FANILO]]*Tableau82425[[#This Row],[QUANTITE]]</f>
        <v>344000</v>
      </c>
      <c r="I35" s="86">
        <f>+Tableau82425[[#This Row],[PRIX UNITAIRE (Ar) FENOINISOA]]*Tableau82425[[#This Row],[QUANTITE]]</f>
        <v>49309</v>
      </c>
    </row>
    <row r="36" spans="1:12" ht="72" x14ac:dyDescent="0.2">
      <c r="A36" s="11" t="s">
        <v>242</v>
      </c>
      <c r="B36" s="41" t="s">
        <v>260</v>
      </c>
      <c r="C36" s="37" t="s">
        <v>193</v>
      </c>
      <c r="D36" s="14" t="s">
        <v>25</v>
      </c>
      <c r="E36" s="47">
        <v>1</v>
      </c>
      <c r="F36" s="83">
        <v>384000</v>
      </c>
      <c r="G36" s="83">
        <v>364157</v>
      </c>
      <c r="H36" s="86">
        <f>+Tableau82425[[#This Row],[PRIX UNITAIRE (Ar)
FANILO]]*Tableau82425[[#This Row],[QUANTITE]]</f>
        <v>384000</v>
      </c>
      <c r="I36" s="86">
        <f>+Tableau82425[[#This Row],[PRIX UNITAIRE (Ar) FENOINISOA]]*Tableau82425[[#This Row],[QUANTITE]]</f>
        <v>364157</v>
      </c>
    </row>
    <row r="37" spans="1:12" x14ac:dyDescent="0.2">
      <c r="A37" s="42" t="s">
        <v>139</v>
      </c>
      <c r="B37" s="52" t="s">
        <v>118</v>
      </c>
      <c r="C37" s="37"/>
      <c r="D37" s="14"/>
      <c r="E37" s="47"/>
      <c r="F37" s="83"/>
      <c r="G37" s="83"/>
      <c r="H37" s="86"/>
      <c r="I37" s="86"/>
    </row>
    <row r="38" spans="1:12" ht="48" x14ac:dyDescent="0.2">
      <c r="A38" s="11" t="s">
        <v>140</v>
      </c>
      <c r="B38" s="41" t="s">
        <v>261</v>
      </c>
      <c r="C38" s="32" t="s">
        <v>194</v>
      </c>
      <c r="D38" s="14" t="s">
        <v>25</v>
      </c>
      <c r="E38" s="47">
        <v>1</v>
      </c>
      <c r="F38" s="83">
        <v>60000</v>
      </c>
      <c r="G38" s="83">
        <v>173040</v>
      </c>
      <c r="H38" s="86">
        <f>+Tableau82425[[#This Row],[PRIX UNITAIRE (Ar)
FANILO]]*Tableau82425[[#This Row],[QUANTITE]]</f>
        <v>60000</v>
      </c>
      <c r="I38" s="86">
        <f>+Tableau82425[[#This Row],[PRIX UNITAIRE (Ar) FENOINISOA]]*Tableau82425[[#This Row],[QUANTITE]]</f>
        <v>173040</v>
      </c>
    </row>
    <row r="39" spans="1:12" ht="36" x14ac:dyDescent="0.2">
      <c r="A39" s="11" t="s">
        <v>141</v>
      </c>
      <c r="B39" s="41" t="s">
        <v>152</v>
      </c>
      <c r="C39" s="32" t="s">
        <v>101</v>
      </c>
      <c r="D39" s="14" t="s">
        <v>25</v>
      </c>
      <c r="E39" s="47">
        <v>1</v>
      </c>
      <c r="F39" s="83">
        <v>391000</v>
      </c>
      <c r="G39" s="83">
        <v>505560</v>
      </c>
      <c r="H39" s="86">
        <f>+Tableau82425[[#This Row],[PRIX UNITAIRE (Ar)
FANILO]]*Tableau82425[[#This Row],[QUANTITE]]</f>
        <v>391000</v>
      </c>
      <c r="I39" s="86">
        <f>+Tableau82425[[#This Row],[PRIX UNITAIRE (Ar) FENOINISOA]]*Tableau82425[[#This Row],[QUANTITE]]</f>
        <v>505560</v>
      </c>
    </row>
    <row r="40" spans="1:12" ht="36" x14ac:dyDescent="0.2">
      <c r="A40" s="11" t="s">
        <v>142</v>
      </c>
      <c r="B40" s="41" t="s">
        <v>262</v>
      </c>
      <c r="C40" s="32" t="s">
        <v>169</v>
      </c>
      <c r="D40" s="14" t="s">
        <v>25</v>
      </c>
      <c r="E40" s="47">
        <v>1</v>
      </c>
      <c r="F40" s="83">
        <v>128000</v>
      </c>
      <c r="G40" s="83">
        <v>481560</v>
      </c>
      <c r="H40" s="86">
        <f>+Tableau82425[[#This Row],[PRIX UNITAIRE (Ar)
FANILO]]*Tableau82425[[#This Row],[QUANTITE]]</f>
        <v>128000</v>
      </c>
      <c r="I40" s="86">
        <f>+Tableau82425[[#This Row],[PRIX UNITAIRE (Ar) FENOINISOA]]*Tableau82425[[#This Row],[QUANTITE]]</f>
        <v>481560</v>
      </c>
    </row>
    <row r="41" spans="1:12" ht="36" x14ac:dyDescent="0.2">
      <c r="A41" s="11" t="s">
        <v>143</v>
      </c>
      <c r="B41" s="41" t="s">
        <v>211</v>
      </c>
      <c r="C41" s="35" t="s">
        <v>212</v>
      </c>
      <c r="D41" s="14" t="s">
        <v>25</v>
      </c>
      <c r="E41" s="48">
        <v>1</v>
      </c>
      <c r="F41" s="83">
        <v>60000</v>
      </c>
      <c r="G41" s="83">
        <v>164160</v>
      </c>
      <c r="H41" s="90">
        <f>+Tableau82425[[#This Row],[PRIX UNITAIRE (Ar)
FANILO]]*Tableau82425[[#This Row],[QUANTITE]]</f>
        <v>60000</v>
      </c>
      <c r="I41" s="86">
        <f>+Tableau82425[[#This Row],[PRIX UNITAIRE (Ar) FENOINISOA]]*Tableau82425[[#This Row],[QUANTITE]]</f>
        <v>164160</v>
      </c>
    </row>
    <row r="42" spans="1:12" x14ac:dyDescent="0.2">
      <c r="A42" s="42" t="s">
        <v>144</v>
      </c>
      <c r="B42" s="54" t="s">
        <v>39</v>
      </c>
      <c r="C42" s="32"/>
      <c r="D42" s="14"/>
      <c r="E42" s="47"/>
      <c r="F42" s="83"/>
      <c r="G42" s="83"/>
      <c r="H42" s="86"/>
      <c r="I42" s="86"/>
    </row>
    <row r="43" spans="1:12" s="38" customFormat="1" ht="36" x14ac:dyDescent="0.2">
      <c r="A43" s="12" t="s">
        <v>145</v>
      </c>
      <c r="B43" s="56" t="s">
        <v>265</v>
      </c>
      <c r="C43" s="57" t="s">
        <v>195</v>
      </c>
      <c r="D43" s="14" t="s">
        <v>25</v>
      </c>
      <c r="E43" s="46">
        <v>1</v>
      </c>
      <c r="F43" s="83">
        <v>350000</v>
      </c>
      <c r="G43" s="83">
        <v>1200000</v>
      </c>
      <c r="H43" s="83">
        <f>+Tableau82425[[#This Row],[PRIX UNITAIRE (Ar)
FANILO]]*Tableau82425[[#This Row],[QUANTITE]]</f>
        <v>350000</v>
      </c>
      <c r="I43" s="86">
        <f>+Tableau82425[[#This Row],[PRIX UNITAIRE (Ar) FENOINISOA]]*Tableau82425[[#This Row],[QUANTITE]]</f>
        <v>1200000</v>
      </c>
      <c r="J43" s="96"/>
      <c r="K43" s="96"/>
      <c r="L43" s="96"/>
    </row>
    <row r="44" spans="1:12" s="38" customFormat="1" ht="24" x14ac:dyDescent="0.2">
      <c r="A44" s="12" t="s">
        <v>146</v>
      </c>
      <c r="B44" s="58" t="s">
        <v>274</v>
      </c>
      <c r="C44" s="57" t="s">
        <v>158</v>
      </c>
      <c r="D44" s="14" t="s">
        <v>25</v>
      </c>
      <c r="E44" s="46">
        <v>1</v>
      </c>
      <c r="F44" s="83">
        <v>39000</v>
      </c>
      <c r="G44" s="83">
        <v>420000</v>
      </c>
      <c r="H44" s="83">
        <f>+Tableau82425[[#This Row],[PRIX UNITAIRE (Ar)
FANILO]]*Tableau82425[[#This Row],[QUANTITE]]</f>
        <v>39000</v>
      </c>
      <c r="I44" s="86">
        <f>+Tableau82425[[#This Row],[PRIX UNITAIRE (Ar) FENOINISOA]]*Tableau82425[[#This Row],[QUANTITE]]</f>
        <v>420000</v>
      </c>
      <c r="J44" s="96"/>
      <c r="K44" s="96"/>
      <c r="L44" s="96"/>
    </row>
    <row r="45" spans="1:12" ht="48" x14ac:dyDescent="0.2">
      <c r="A45" s="12" t="s">
        <v>183</v>
      </c>
      <c r="B45" s="56" t="s">
        <v>275</v>
      </c>
      <c r="C45" s="37" t="s">
        <v>196</v>
      </c>
      <c r="D45" s="14" t="s">
        <v>25</v>
      </c>
      <c r="E45" s="47">
        <v>1</v>
      </c>
      <c r="F45" s="83">
        <v>74000</v>
      </c>
      <c r="G45" s="83">
        <v>300000</v>
      </c>
      <c r="H45" s="86">
        <f>+Tableau82425[[#This Row],[PRIX UNITAIRE (Ar)
FANILO]]*Tableau82425[[#This Row],[QUANTITE]]</f>
        <v>74000</v>
      </c>
      <c r="I45" s="86">
        <f>+Tableau82425[[#This Row],[PRIX UNITAIRE (Ar) FENOINISOA]]*Tableau82425[[#This Row],[QUANTITE]]</f>
        <v>300000</v>
      </c>
    </row>
    <row r="46" spans="1:12" ht="67.5" customHeight="1" x14ac:dyDescent="0.2">
      <c r="A46" s="12" t="s">
        <v>184</v>
      </c>
      <c r="B46" s="41" t="s">
        <v>276</v>
      </c>
      <c r="C46" s="32" t="s">
        <v>117</v>
      </c>
      <c r="D46" s="14" t="s">
        <v>25</v>
      </c>
      <c r="E46" s="47">
        <v>1</v>
      </c>
      <c r="F46" s="83">
        <v>118000</v>
      </c>
      <c r="G46" s="83">
        <v>780000</v>
      </c>
      <c r="H46" s="86">
        <f>+Tableau82425[[#This Row],[PRIX UNITAIRE (Ar)
FANILO]]*Tableau82425[[#This Row],[QUANTITE]]</f>
        <v>118000</v>
      </c>
      <c r="I46" s="86">
        <f>+Tableau82425[[#This Row],[PRIX UNITAIRE (Ar) FENOINISOA]]*Tableau82425[[#This Row],[QUANTITE]]</f>
        <v>780000</v>
      </c>
    </row>
    <row r="47" spans="1:12" ht="60" x14ac:dyDescent="0.2">
      <c r="A47" s="12" t="s">
        <v>243</v>
      </c>
      <c r="B47" s="41" t="s">
        <v>277</v>
      </c>
      <c r="C47" s="32" t="s">
        <v>278</v>
      </c>
      <c r="D47" s="14" t="s">
        <v>25</v>
      </c>
      <c r="E47" s="47">
        <v>1</v>
      </c>
      <c r="F47" s="83">
        <v>60000</v>
      </c>
      <c r="G47" s="83">
        <v>438000</v>
      </c>
      <c r="H47" s="86">
        <f>+Tableau82425[[#This Row],[PRIX UNITAIRE (Ar)
FANILO]]*Tableau82425[[#This Row],[QUANTITE]]</f>
        <v>60000</v>
      </c>
      <c r="I47" s="86">
        <f>+Tableau82425[[#This Row],[PRIX UNITAIRE (Ar) FENOINISOA]]*Tableau82425[[#This Row],[QUANTITE]]</f>
        <v>438000</v>
      </c>
    </row>
    <row r="48" spans="1:12" ht="48" x14ac:dyDescent="0.2">
      <c r="A48" s="12" t="s">
        <v>244</v>
      </c>
      <c r="B48" s="41" t="s">
        <v>279</v>
      </c>
      <c r="C48" s="32" t="s">
        <v>280</v>
      </c>
      <c r="D48" s="14" t="s">
        <v>25</v>
      </c>
      <c r="E48" s="47">
        <v>1</v>
      </c>
      <c r="F48" s="83">
        <v>50000</v>
      </c>
      <c r="G48" s="83">
        <v>222000</v>
      </c>
      <c r="H48" s="86">
        <f>+Tableau82425[[#This Row],[PRIX UNITAIRE (Ar)
FANILO]]*Tableau82425[[#This Row],[QUANTITE]]</f>
        <v>50000</v>
      </c>
      <c r="I48" s="86">
        <f>+Tableau82425[[#This Row],[PRIX UNITAIRE (Ar) FENOINISOA]]*Tableau82425[[#This Row],[QUANTITE]]</f>
        <v>222000</v>
      </c>
    </row>
    <row r="49" spans="1:12" ht="36" x14ac:dyDescent="0.2">
      <c r="A49" s="12" t="s">
        <v>245</v>
      </c>
      <c r="B49" s="41" t="s">
        <v>281</v>
      </c>
      <c r="C49" s="37" t="s">
        <v>107</v>
      </c>
      <c r="D49" s="14" t="s">
        <v>5</v>
      </c>
      <c r="E49" s="47">
        <v>1</v>
      </c>
      <c r="F49" s="83">
        <v>63000</v>
      </c>
      <c r="G49" s="83">
        <v>102000</v>
      </c>
      <c r="H49" s="86">
        <f>+Tableau82425[[#This Row],[PRIX UNITAIRE (Ar)
FANILO]]*Tableau82425[[#This Row],[QUANTITE]]</f>
        <v>63000</v>
      </c>
      <c r="I49" s="86">
        <f>+Tableau82425[[#This Row],[PRIX UNITAIRE (Ar) FENOINISOA]]*Tableau82425[[#This Row],[QUANTITE]]</f>
        <v>102000</v>
      </c>
    </row>
    <row r="50" spans="1:12" x14ac:dyDescent="0.2">
      <c r="A50" s="42" t="s">
        <v>209</v>
      </c>
      <c r="B50" s="54" t="s">
        <v>43</v>
      </c>
      <c r="C50" s="37"/>
      <c r="D50" s="16"/>
      <c r="E50" s="47"/>
      <c r="F50" s="83"/>
      <c r="G50" s="83"/>
      <c r="H50" s="86"/>
      <c r="I50" s="86"/>
    </row>
    <row r="51" spans="1:12" ht="60" x14ac:dyDescent="0.2">
      <c r="A51" s="11" t="s">
        <v>210</v>
      </c>
      <c r="B51" s="41" t="s">
        <v>282</v>
      </c>
      <c r="C51" s="32" t="s">
        <v>197</v>
      </c>
      <c r="D51" s="14" t="s">
        <v>25</v>
      </c>
      <c r="E51" s="47">
        <v>1</v>
      </c>
      <c r="F51" s="83">
        <v>74000</v>
      </c>
      <c r="G51" s="83">
        <v>258000</v>
      </c>
      <c r="H51" s="86">
        <f>+Tableau82425[[#This Row],[PRIX UNITAIRE (Ar)
FANILO]]*Tableau82425[[#This Row],[QUANTITE]]</f>
        <v>74000</v>
      </c>
      <c r="I51" s="86">
        <f>+Tableau82425[[#This Row],[PRIX UNITAIRE (Ar) FENOINISOA]]*Tableau82425[[#This Row],[QUANTITE]]</f>
        <v>258000</v>
      </c>
    </row>
    <row r="52" spans="1:12" ht="57" customHeight="1" x14ac:dyDescent="0.2">
      <c r="A52" s="11" t="s">
        <v>218</v>
      </c>
      <c r="B52" s="41" t="s">
        <v>283</v>
      </c>
      <c r="C52" s="37" t="s">
        <v>74</v>
      </c>
      <c r="D52" s="14" t="s">
        <v>25</v>
      </c>
      <c r="E52" s="47">
        <v>1</v>
      </c>
      <c r="F52" s="83">
        <v>60000</v>
      </c>
      <c r="G52" s="83">
        <v>150720</v>
      </c>
      <c r="H52" s="86">
        <f>+Tableau82425[[#This Row],[PRIX UNITAIRE (Ar)
FANILO]]*Tableau82425[[#This Row],[QUANTITE]]</f>
        <v>60000</v>
      </c>
      <c r="I52" s="86">
        <f>+Tableau82425[[#This Row],[PRIX UNITAIRE (Ar) FENOINISOA]]*Tableau82425[[#This Row],[QUANTITE]]</f>
        <v>150720</v>
      </c>
    </row>
    <row r="53" spans="1:12" ht="72" x14ac:dyDescent="0.2">
      <c r="A53" s="11" t="s">
        <v>219</v>
      </c>
      <c r="B53" s="53" t="s">
        <v>284</v>
      </c>
      <c r="C53" s="37" t="s">
        <v>263</v>
      </c>
      <c r="D53" s="14" t="s">
        <v>25</v>
      </c>
      <c r="E53" s="47">
        <v>1</v>
      </c>
      <c r="F53" s="83">
        <v>94000</v>
      </c>
      <c r="G53" s="83">
        <v>780000</v>
      </c>
      <c r="H53" s="86">
        <f>+Tableau82425[[#This Row],[PRIX UNITAIRE (Ar)
FANILO]]*Tableau82425[[#This Row],[QUANTITE]]</f>
        <v>94000</v>
      </c>
      <c r="I53" s="86">
        <f>+Tableau82425[[#This Row],[PRIX UNITAIRE (Ar) FENOINISOA]]*Tableau82425[[#This Row],[QUANTITE]]</f>
        <v>780000</v>
      </c>
    </row>
    <row r="54" spans="1:12" ht="48" x14ac:dyDescent="0.2">
      <c r="A54" s="11" t="s">
        <v>246</v>
      </c>
      <c r="B54" s="25" t="s">
        <v>285</v>
      </c>
      <c r="C54" s="37" t="s">
        <v>264</v>
      </c>
      <c r="D54" s="14" t="s">
        <v>25</v>
      </c>
      <c r="E54" s="47">
        <v>1</v>
      </c>
      <c r="F54" s="83">
        <v>86000</v>
      </c>
      <c r="G54" s="83">
        <v>58680</v>
      </c>
      <c r="H54" s="86">
        <f>+Tableau82425[[#This Row],[PRIX UNITAIRE (Ar)
FANILO]]*Tableau82425[[#This Row],[QUANTITE]]</f>
        <v>86000</v>
      </c>
      <c r="I54" s="86">
        <f>+Tableau82425[[#This Row],[PRIX UNITAIRE (Ar) FENOINISOA]]*Tableau82425[[#This Row],[QUANTITE]]</f>
        <v>58680</v>
      </c>
    </row>
    <row r="55" spans="1:12" x14ac:dyDescent="0.2">
      <c r="A55" s="42" t="s">
        <v>247</v>
      </c>
      <c r="B55" s="52" t="s">
        <v>29</v>
      </c>
      <c r="C55" s="37"/>
      <c r="D55" s="14"/>
      <c r="E55" s="47"/>
      <c r="F55" s="83"/>
      <c r="G55" s="83"/>
      <c r="H55" s="86"/>
      <c r="I55" s="86"/>
    </row>
    <row r="56" spans="1:12" ht="48" x14ac:dyDescent="0.2">
      <c r="A56" s="12" t="s">
        <v>248</v>
      </c>
      <c r="B56" s="56" t="s">
        <v>832</v>
      </c>
      <c r="C56" s="37" t="s">
        <v>270</v>
      </c>
      <c r="D56" s="14" t="s">
        <v>25</v>
      </c>
      <c r="E56" s="47">
        <v>1</v>
      </c>
      <c r="F56" s="83">
        <v>74000</v>
      </c>
      <c r="G56" s="83">
        <v>308160</v>
      </c>
      <c r="H56" s="86">
        <f>+Tableau82425[[#This Row],[PRIX UNITAIRE (Ar)
FANILO]]*Tableau82425[[#This Row],[QUANTITE]]</f>
        <v>74000</v>
      </c>
      <c r="I56" s="86">
        <f>+Tableau82425[[#This Row],[PRIX UNITAIRE (Ar) FENOINISOA]]*Tableau82425[[#This Row],[QUANTITE]]</f>
        <v>308160</v>
      </c>
    </row>
    <row r="57" spans="1:12" ht="60" x14ac:dyDescent="0.2">
      <c r="A57" s="12" t="s">
        <v>249</v>
      </c>
      <c r="B57" s="41" t="s">
        <v>286</v>
      </c>
      <c r="C57" s="37" t="s">
        <v>159</v>
      </c>
      <c r="D57" s="14" t="s">
        <v>25</v>
      </c>
      <c r="E57" s="47">
        <v>1</v>
      </c>
      <c r="F57" s="83">
        <v>60000</v>
      </c>
      <c r="G57" s="83">
        <v>42000</v>
      </c>
      <c r="H57" s="86">
        <f>+Tableau82425[[#This Row],[PRIX UNITAIRE (Ar)
FANILO]]*Tableau82425[[#This Row],[QUANTITE]]</f>
        <v>60000</v>
      </c>
      <c r="I57" s="86">
        <f>+Tableau82425[[#This Row],[PRIX UNITAIRE (Ar) FENOINISOA]]*Tableau82425[[#This Row],[QUANTITE]]</f>
        <v>42000</v>
      </c>
    </row>
    <row r="58" spans="1:12" ht="48" x14ac:dyDescent="0.2">
      <c r="A58" s="12" t="s">
        <v>250</v>
      </c>
      <c r="B58" s="41" t="s">
        <v>266</v>
      </c>
      <c r="C58" s="37" t="s">
        <v>162</v>
      </c>
      <c r="D58" s="14" t="s">
        <v>25</v>
      </c>
      <c r="E58" s="47">
        <v>1</v>
      </c>
      <c r="F58" s="83">
        <v>43000</v>
      </c>
      <c r="G58" s="83">
        <v>42000</v>
      </c>
      <c r="H58" s="86">
        <f>+Tableau82425[[#This Row],[PRIX UNITAIRE (Ar)
FANILO]]*Tableau82425[[#This Row],[QUANTITE]]</f>
        <v>43000</v>
      </c>
      <c r="I58" s="86">
        <f>+Tableau82425[[#This Row],[PRIX UNITAIRE (Ar) FENOINISOA]]*Tableau82425[[#This Row],[QUANTITE]]</f>
        <v>42000</v>
      </c>
    </row>
    <row r="59" spans="1:12" s="2" customFormat="1" ht="20.25" customHeight="1" x14ac:dyDescent="0.2">
      <c r="A59" s="6" t="s">
        <v>16</v>
      </c>
      <c r="B59" s="7" t="s">
        <v>42</v>
      </c>
      <c r="C59" s="32"/>
      <c r="D59" s="15"/>
      <c r="E59" s="46"/>
      <c r="F59" s="82"/>
      <c r="G59" s="82"/>
      <c r="H59" s="85">
        <f>+SUM(H60:H62)</f>
        <v>8921110</v>
      </c>
      <c r="I59" s="85">
        <f>+SUM(I60:I62)</f>
        <v>4497305.5200000005</v>
      </c>
      <c r="J59" s="94"/>
      <c r="K59" s="94"/>
      <c r="L59" s="94"/>
    </row>
    <row r="60" spans="1:12" s="2" customFormat="1" ht="24" x14ac:dyDescent="0.2">
      <c r="A60" s="11" t="s">
        <v>14</v>
      </c>
      <c r="B60" s="25" t="s">
        <v>198</v>
      </c>
      <c r="C60" s="37" t="s">
        <v>199</v>
      </c>
      <c r="D60" s="15" t="s">
        <v>11</v>
      </c>
      <c r="E60" s="47">
        <v>16.2</v>
      </c>
      <c r="F60" s="83">
        <v>38000</v>
      </c>
      <c r="G60" s="83">
        <v>20868</v>
      </c>
      <c r="H60" s="86">
        <f>+Tableau82425[[#This Row],[PRIX UNITAIRE (Ar)
FANILO]]*Tableau82425[[#This Row],[QUANTITE]]</f>
        <v>615600</v>
      </c>
      <c r="I60" s="86">
        <f>+Tableau82425[[#This Row],[PRIX UNITAIRE (Ar) FENOINISOA]]*Tableau82425[[#This Row],[QUANTITE]]</f>
        <v>338061.6</v>
      </c>
      <c r="J60" s="94"/>
      <c r="K60" s="94"/>
      <c r="L60" s="94"/>
    </row>
    <row r="61" spans="1:12" s="2" customFormat="1" ht="24" x14ac:dyDescent="0.2">
      <c r="A61" s="11" t="s">
        <v>54</v>
      </c>
      <c r="B61" s="8" t="s">
        <v>70</v>
      </c>
      <c r="C61" s="32" t="s">
        <v>66</v>
      </c>
      <c r="D61" s="15" t="s">
        <v>11</v>
      </c>
      <c r="E61" s="46">
        <v>333.23</v>
      </c>
      <c r="F61" s="82">
        <v>15000</v>
      </c>
      <c r="G61" s="82">
        <v>9240</v>
      </c>
      <c r="H61" s="82">
        <f>+Tableau82425[[#This Row],[PRIX UNITAIRE (Ar)
FANILO]]*Tableau82425[[#This Row],[QUANTITE]]</f>
        <v>4998450</v>
      </c>
      <c r="I61" s="86">
        <f>+Tableau82425[[#This Row],[PRIX UNITAIRE (Ar) FENOINISOA]]*Tableau82425[[#This Row],[QUANTITE]]</f>
        <v>3079045.2</v>
      </c>
      <c r="J61" s="94"/>
      <c r="K61" s="94"/>
      <c r="L61" s="94"/>
    </row>
    <row r="62" spans="1:12" s="2" customFormat="1" ht="36" x14ac:dyDescent="0.2">
      <c r="A62" s="11" t="s">
        <v>55</v>
      </c>
      <c r="B62" s="8" t="s">
        <v>214</v>
      </c>
      <c r="C62" s="32" t="s">
        <v>66</v>
      </c>
      <c r="D62" s="15" t="s">
        <v>11</v>
      </c>
      <c r="E62" s="46">
        <v>80.66</v>
      </c>
      <c r="F62" s="82">
        <v>41000</v>
      </c>
      <c r="G62" s="82">
        <v>13392</v>
      </c>
      <c r="H62" s="82">
        <f>+Tableau82425[[#This Row],[PRIX UNITAIRE (Ar)
FANILO]]*Tableau82425[[#This Row],[QUANTITE]]</f>
        <v>3307060</v>
      </c>
      <c r="I62" s="86">
        <f>+Tableau82425[[#This Row],[PRIX UNITAIRE (Ar) FENOINISOA]]*Tableau82425[[#This Row],[QUANTITE]]</f>
        <v>1080198.72</v>
      </c>
      <c r="J62" s="94"/>
      <c r="K62" s="94"/>
      <c r="L62" s="94"/>
    </row>
    <row r="63" spans="1:12" s="2" customFormat="1" ht="20.25" customHeight="1" x14ac:dyDescent="0.2">
      <c r="A63" s="6" t="s">
        <v>13</v>
      </c>
      <c r="B63" s="7" t="s">
        <v>15</v>
      </c>
      <c r="C63" s="32"/>
      <c r="D63" s="15"/>
      <c r="E63" s="46"/>
      <c r="F63" s="82"/>
      <c r="G63" s="82"/>
      <c r="H63" s="85">
        <f>+SUM(H64:H75)</f>
        <v>404015076</v>
      </c>
      <c r="I63" s="85">
        <f>+SUM(I64:I75)</f>
        <v>442630311.9000001</v>
      </c>
      <c r="J63" s="94"/>
      <c r="K63" s="94"/>
      <c r="L63" s="94"/>
    </row>
    <row r="64" spans="1:12" s="2" customFormat="1" ht="36" x14ac:dyDescent="0.2">
      <c r="A64" s="11" t="s">
        <v>12</v>
      </c>
      <c r="B64" s="8" t="s">
        <v>96</v>
      </c>
      <c r="C64" s="32" t="s">
        <v>67</v>
      </c>
      <c r="D64" s="15" t="s">
        <v>11</v>
      </c>
      <c r="E64" s="46">
        <v>20.05</v>
      </c>
      <c r="F64" s="83">
        <v>349000</v>
      </c>
      <c r="G64" s="83">
        <v>294066</v>
      </c>
      <c r="H64" s="82">
        <f>+Tableau82425[[#This Row],[PRIX UNITAIRE (Ar)
FANILO]]*Tableau82425[[#This Row],[QUANTITE]]</f>
        <v>6997450</v>
      </c>
      <c r="I64" s="82">
        <f>+Tableau82425[[#This Row],[PRIX UNITAIRE (Ar) FENOINISOA]]*Tableau82425[[#This Row],[QUANTITE]]</f>
        <v>5896023.2999999998</v>
      </c>
      <c r="J64" s="94"/>
      <c r="K64" s="94"/>
      <c r="L64" s="94"/>
    </row>
    <row r="65" spans="1:12" s="2" customFormat="1" ht="61.5" x14ac:dyDescent="0.2">
      <c r="A65" s="11" t="s">
        <v>30</v>
      </c>
      <c r="B65" s="9" t="s">
        <v>287</v>
      </c>
      <c r="C65" s="32" t="s">
        <v>874</v>
      </c>
      <c r="D65" s="15" t="s">
        <v>44</v>
      </c>
      <c r="E65" s="55">
        <v>1</v>
      </c>
      <c r="F65" s="98">
        <v>10698000</v>
      </c>
      <c r="G65" s="98">
        <v>151591440</v>
      </c>
      <c r="H65" s="86">
        <f>+Tableau82425[[#This Row],[PRIX UNITAIRE (Ar)
FANILO]]*Tableau82425[[#This Row],[QUANTITE]]</f>
        <v>10698000</v>
      </c>
      <c r="I65" s="82">
        <f>+Tableau82425[[#This Row],[PRIX UNITAIRE (Ar) FENOINISOA]]*Tableau82425[[#This Row],[QUANTITE]]</f>
        <v>151591440</v>
      </c>
      <c r="J65" s="94"/>
      <c r="K65" s="94"/>
      <c r="L65" s="94"/>
    </row>
    <row r="66" spans="1:12" s="3" customFormat="1" ht="36" x14ac:dyDescent="0.2">
      <c r="A66" s="11" t="s">
        <v>10</v>
      </c>
      <c r="B66" s="9" t="s">
        <v>268</v>
      </c>
      <c r="C66" s="32" t="s">
        <v>87</v>
      </c>
      <c r="D66" s="14" t="s">
        <v>11</v>
      </c>
      <c r="E66" s="46">
        <v>76.88</v>
      </c>
      <c r="F66" s="83">
        <v>112000</v>
      </c>
      <c r="G66" s="83">
        <v>96360</v>
      </c>
      <c r="H66" s="82">
        <f>+Tableau82425[[#This Row],[PRIX UNITAIRE (Ar)
FANILO]]*Tableau82425[[#This Row],[QUANTITE]]</f>
        <v>8610560</v>
      </c>
      <c r="I66" s="82">
        <f>+Tableau82425[[#This Row],[PRIX UNITAIRE (Ar) FENOINISOA]]*Tableau82425[[#This Row],[QUANTITE]]</f>
        <v>7408156.7999999998</v>
      </c>
      <c r="J66" s="97"/>
      <c r="K66" s="97"/>
      <c r="L66" s="97"/>
    </row>
    <row r="67" spans="1:12" s="3" customFormat="1" ht="24" x14ac:dyDescent="0.2">
      <c r="A67" s="11" t="s">
        <v>160</v>
      </c>
      <c r="B67" s="43" t="s">
        <v>238</v>
      </c>
      <c r="C67" s="7" t="s">
        <v>215</v>
      </c>
      <c r="D67" s="14" t="s">
        <v>11</v>
      </c>
      <c r="E67" s="47">
        <v>20.5</v>
      </c>
      <c r="F67" s="83">
        <v>70000</v>
      </c>
      <c r="G67" s="83">
        <v>70044</v>
      </c>
      <c r="H67" s="86">
        <f>+Tableau82425[[#This Row],[PRIX UNITAIRE (Ar)
FANILO]]*Tableau82425[[#This Row],[QUANTITE]]</f>
        <v>1435000</v>
      </c>
      <c r="I67" s="82">
        <f>+Tableau82425[[#This Row],[PRIX UNITAIRE (Ar) FENOINISOA]]*Tableau82425[[#This Row],[QUANTITE]]</f>
        <v>1435902</v>
      </c>
      <c r="J67" s="97"/>
      <c r="K67" s="97"/>
      <c r="L67" s="97"/>
    </row>
    <row r="68" spans="1:12" s="2" customFormat="1" ht="36" x14ac:dyDescent="0.2">
      <c r="A68" s="11" t="s">
        <v>161</v>
      </c>
      <c r="B68" s="9" t="s">
        <v>207</v>
      </c>
      <c r="C68" s="32" t="s">
        <v>77</v>
      </c>
      <c r="D68" s="14" t="s">
        <v>7</v>
      </c>
      <c r="E68" s="46">
        <v>635.48</v>
      </c>
      <c r="F68" s="83">
        <v>7000</v>
      </c>
      <c r="G68" s="83">
        <v>4254</v>
      </c>
      <c r="H68" s="82">
        <f>+Tableau82425[[#This Row],[PRIX UNITAIRE (Ar)
FANILO]]*Tableau82425[[#This Row],[QUANTITE]]</f>
        <v>4448360</v>
      </c>
      <c r="I68" s="82">
        <f>+Tableau82425[[#This Row],[PRIX UNITAIRE (Ar) FENOINISOA]]*Tableau82425[[#This Row],[QUANTITE]]</f>
        <v>2703331.92</v>
      </c>
      <c r="J68" s="94"/>
      <c r="K68" s="94"/>
      <c r="L68" s="94"/>
    </row>
    <row r="69" spans="1:12" s="3" customFormat="1" ht="24" x14ac:dyDescent="0.2">
      <c r="A69" s="11" t="s">
        <v>22</v>
      </c>
      <c r="B69" s="9" t="s">
        <v>94</v>
      </c>
      <c r="C69" s="57" t="s">
        <v>95</v>
      </c>
      <c r="D69" s="14" t="s">
        <v>44</v>
      </c>
      <c r="E69" s="46">
        <v>1</v>
      </c>
      <c r="F69" s="83">
        <v>1417000</v>
      </c>
      <c r="G69" s="83">
        <v>2067480</v>
      </c>
      <c r="H69" s="82">
        <f>+Tableau82425[[#This Row],[PRIX UNITAIRE (Ar)
FANILO]]*Tableau82425[[#This Row],[QUANTITE]]</f>
        <v>1417000</v>
      </c>
      <c r="I69" s="82">
        <f>+Tableau82425[[#This Row],[PRIX UNITAIRE (Ar) FENOINISOA]]*Tableau82425[[#This Row],[QUANTITE]]</f>
        <v>2067480</v>
      </c>
      <c r="J69" s="97"/>
      <c r="K69" s="97"/>
      <c r="L69" s="97"/>
    </row>
    <row r="70" spans="1:12" s="3" customFormat="1" ht="24" x14ac:dyDescent="0.2">
      <c r="A70" s="12" t="s">
        <v>23</v>
      </c>
      <c r="B70" s="9" t="s">
        <v>817</v>
      </c>
      <c r="C70" s="57" t="s">
        <v>818</v>
      </c>
      <c r="D70" s="14" t="s">
        <v>6</v>
      </c>
      <c r="E70" s="46">
        <v>355.78</v>
      </c>
      <c r="F70" s="82">
        <v>16000</v>
      </c>
      <c r="G70" s="82">
        <v>8856</v>
      </c>
      <c r="H70" s="82">
        <f>+Tableau82425[[#This Row],[PRIX UNITAIRE (Ar)
FANILO]]*Tableau82425[[#This Row],[QUANTITE]]</f>
        <v>5692480</v>
      </c>
      <c r="I70" s="82">
        <f>+Tableau82425[[#This Row],[PRIX UNITAIRE (Ar) FENOINISOA]]*Tableau82425[[#This Row],[QUANTITE]]</f>
        <v>3150787.6799999997</v>
      </c>
      <c r="J70" s="97"/>
      <c r="K70" s="97"/>
      <c r="L70" s="97"/>
    </row>
    <row r="71" spans="1:12" s="3" customFormat="1" ht="48" x14ac:dyDescent="0.2">
      <c r="A71" s="12" t="s">
        <v>24</v>
      </c>
      <c r="B71" s="9" t="s">
        <v>867</v>
      </c>
      <c r="C71" s="57" t="s">
        <v>799</v>
      </c>
      <c r="D71" s="14" t="s">
        <v>7</v>
      </c>
      <c r="E71" s="46">
        <v>765.41</v>
      </c>
      <c r="F71" s="82">
        <v>16000</v>
      </c>
      <c r="G71" s="82">
        <v>12072</v>
      </c>
      <c r="H71" s="82">
        <f>+Tableau82425[[#This Row],[PRIX UNITAIRE (Ar)
FANILO]]*Tableau82425[[#This Row],[QUANTITE]]</f>
        <v>12246560</v>
      </c>
      <c r="I71" s="82">
        <f>+Tableau82425[[#This Row],[PRIX UNITAIRE (Ar) FENOINISOA]]*Tableau82425[[#This Row],[QUANTITE]]</f>
        <v>9240029.5199999996</v>
      </c>
      <c r="J71" s="97"/>
      <c r="K71" s="97"/>
      <c r="L71" s="97"/>
    </row>
    <row r="72" spans="1:12" s="2" customFormat="1" ht="48" x14ac:dyDescent="0.2">
      <c r="A72" s="11" t="s">
        <v>89</v>
      </c>
      <c r="B72" s="9" t="s">
        <v>575</v>
      </c>
      <c r="C72" s="32" t="s">
        <v>147</v>
      </c>
      <c r="D72" s="14" t="s">
        <v>11</v>
      </c>
      <c r="E72" s="46">
        <v>61.5</v>
      </c>
      <c r="F72" s="83">
        <v>433000</v>
      </c>
      <c r="G72" s="83">
        <v>392466</v>
      </c>
      <c r="H72" s="82">
        <f>+Tableau82425[[#This Row],[PRIX UNITAIRE (Ar)
FANILO]]*Tableau82425[[#This Row],[QUANTITE]]</f>
        <v>26629500</v>
      </c>
      <c r="I72" s="82">
        <f>+Tableau82425[[#This Row],[PRIX UNITAIRE (Ar) FENOINISOA]]*Tableau82425[[#This Row],[QUANTITE]]</f>
        <v>24136659</v>
      </c>
      <c r="J72" s="94"/>
      <c r="K72" s="94"/>
      <c r="L72" s="94"/>
    </row>
    <row r="73" spans="1:12" s="2" customFormat="1" ht="48" x14ac:dyDescent="0.2">
      <c r="A73" s="11" t="s">
        <v>216</v>
      </c>
      <c r="B73" s="9" t="s">
        <v>86</v>
      </c>
      <c r="C73" s="32" t="s">
        <v>85</v>
      </c>
      <c r="D73" s="14" t="s">
        <v>11</v>
      </c>
      <c r="E73" s="46">
        <v>123.21</v>
      </c>
      <c r="F73" s="98">
        <v>707000</v>
      </c>
      <c r="G73" s="98">
        <v>553080</v>
      </c>
      <c r="H73" s="82">
        <f>+Tableau82425[[#This Row],[PRIX UNITAIRE (Ar)
FANILO]]*Tableau82425[[#This Row],[QUANTITE]]</f>
        <v>87109470</v>
      </c>
      <c r="I73" s="82">
        <f>+Tableau82425[[#This Row],[PRIX UNITAIRE (Ar) FENOINISOA]]*Tableau82425[[#This Row],[QUANTITE]]</f>
        <v>68144986.799999997</v>
      </c>
      <c r="J73" s="94"/>
      <c r="K73" s="94"/>
      <c r="L73" s="94"/>
    </row>
    <row r="74" spans="1:12" s="2" customFormat="1" ht="48" x14ac:dyDescent="0.2">
      <c r="A74" s="11" t="s">
        <v>415</v>
      </c>
      <c r="B74" s="9" t="s">
        <v>68</v>
      </c>
      <c r="C74" s="32" t="s">
        <v>85</v>
      </c>
      <c r="D74" s="14" t="s">
        <v>19</v>
      </c>
      <c r="E74" s="46">
        <v>11088.86</v>
      </c>
      <c r="F74" s="98">
        <v>10800</v>
      </c>
      <c r="G74" s="98">
        <v>11952</v>
      </c>
      <c r="H74" s="82">
        <f>+Tableau82425[[#This Row],[PRIX UNITAIRE (Ar)
FANILO]]*Tableau82425[[#This Row],[QUANTITE]]</f>
        <v>119759688</v>
      </c>
      <c r="I74" s="82">
        <f>+Tableau82425[[#This Row],[PRIX UNITAIRE (Ar) FENOINISOA]]*Tableau82425[[#This Row],[QUANTITE]]</f>
        <v>132534054.72000001</v>
      </c>
      <c r="J74" s="94"/>
      <c r="K74" s="94"/>
      <c r="L74" s="94"/>
    </row>
    <row r="75" spans="1:12" s="2" customFormat="1" ht="48" x14ac:dyDescent="0.2">
      <c r="A75" s="11" t="s">
        <v>800</v>
      </c>
      <c r="B75" s="9" t="s">
        <v>75</v>
      </c>
      <c r="C75" s="32" t="s">
        <v>85</v>
      </c>
      <c r="D75" s="14" t="s">
        <v>7</v>
      </c>
      <c r="E75" s="46">
        <v>1047.28</v>
      </c>
      <c r="F75" s="98">
        <v>113600</v>
      </c>
      <c r="G75" s="98">
        <v>32772</v>
      </c>
      <c r="H75" s="82">
        <f>+Tableau82425[[#This Row],[PRIX UNITAIRE (Ar)
FANILO]]*Tableau82425[[#This Row],[QUANTITE]]</f>
        <v>118971008</v>
      </c>
      <c r="I75" s="82">
        <f>+Tableau82425[[#This Row],[PRIX UNITAIRE (Ar) FENOINISOA]]*Tableau82425[[#This Row],[QUANTITE]]</f>
        <v>34321460.159999996</v>
      </c>
      <c r="J75" s="94"/>
      <c r="K75" s="94"/>
      <c r="L75" s="94"/>
    </row>
    <row r="76" spans="1:12" s="2" customFormat="1" ht="12.75" x14ac:dyDescent="0.2">
      <c r="A76" s="6" t="s">
        <v>35</v>
      </c>
      <c r="B76" s="7" t="s">
        <v>20</v>
      </c>
      <c r="C76" s="32"/>
      <c r="D76" s="15"/>
      <c r="E76" s="46"/>
      <c r="F76" s="82"/>
      <c r="G76" s="82"/>
      <c r="H76" s="85">
        <f>+SUM(H77:H95)</f>
        <v>1429445858</v>
      </c>
      <c r="I76" s="85">
        <f>+SUM(I77:I95)</f>
        <v>992896700.64999998</v>
      </c>
      <c r="J76" s="94"/>
      <c r="K76" s="94"/>
      <c r="L76" s="94"/>
    </row>
    <row r="77" spans="1:12" s="2" customFormat="1" ht="120" x14ac:dyDescent="0.2">
      <c r="A77" s="11" t="s">
        <v>36</v>
      </c>
      <c r="B77" s="9" t="s">
        <v>86</v>
      </c>
      <c r="C77" s="32" t="s">
        <v>829</v>
      </c>
      <c r="D77" s="14" t="s">
        <v>11</v>
      </c>
      <c r="E77" s="46">
        <v>235.31</v>
      </c>
      <c r="F77" s="99">
        <v>707000</v>
      </c>
      <c r="G77" s="99">
        <v>557880</v>
      </c>
      <c r="H77" s="82">
        <f>+Tableau82425[[#This Row],[PRIX UNITAIRE (Ar)
FANILO]]*Tableau82425[[#This Row],[QUANTITE]]</f>
        <v>166364170</v>
      </c>
      <c r="I77" s="82">
        <f>+Tableau82425[[#This Row],[PRIX UNITAIRE (Ar) FENOINISOA]]*Tableau82425[[#This Row],[QUANTITE]]</f>
        <v>131274742.8</v>
      </c>
      <c r="J77" s="94"/>
      <c r="K77" s="94"/>
      <c r="L77" s="94"/>
    </row>
    <row r="78" spans="1:12" s="2" customFormat="1" ht="120" x14ac:dyDescent="0.2">
      <c r="A78" s="11" t="s">
        <v>37</v>
      </c>
      <c r="B78" s="9" t="s">
        <v>68</v>
      </c>
      <c r="C78" s="32" t="s">
        <v>829</v>
      </c>
      <c r="D78" s="14" t="s">
        <v>21</v>
      </c>
      <c r="E78" s="46">
        <v>21177.95</v>
      </c>
      <c r="F78" s="99">
        <v>10800</v>
      </c>
      <c r="G78" s="99">
        <v>12588</v>
      </c>
      <c r="H78" s="82">
        <f>+Tableau82425[[#This Row],[PRIX UNITAIRE (Ar)
FANILO]]*Tableau82425[[#This Row],[QUANTITE]]</f>
        <v>228721860</v>
      </c>
      <c r="I78" s="82">
        <f>+Tableau82425[[#This Row],[PRIX UNITAIRE (Ar) FENOINISOA]]*Tableau82425[[#This Row],[QUANTITE]]</f>
        <v>266588034.60000002</v>
      </c>
      <c r="J78" s="94"/>
      <c r="K78" s="94"/>
      <c r="L78" s="94"/>
    </row>
    <row r="79" spans="1:12" s="2" customFormat="1" ht="120" x14ac:dyDescent="0.2">
      <c r="A79" s="11" t="s">
        <v>56</v>
      </c>
      <c r="B79" s="9" t="s">
        <v>75</v>
      </c>
      <c r="C79" s="32" t="s">
        <v>829</v>
      </c>
      <c r="D79" s="14" t="s">
        <v>7</v>
      </c>
      <c r="E79" s="46">
        <v>2823.73</v>
      </c>
      <c r="F79" s="99">
        <v>113600</v>
      </c>
      <c r="G79" s="99">
        <v>33672</v>
      </c>
      <c r="H79" s="82">
        <f>+Tableau82425[[#This Row],[PRIX UNITAIRE (Ar)
FANILO]]*Tableau82425[[#This Row],[QUANTITE]]</f>
        <v>320775728</v>
      </c>
      <c r="I79" s="82">
        <f>+Tableau82425[[#This Row],[PRIX UNITAIRE (Ar) FENOINISOA]]*Tableau82425[[#This Row],[QUANTITE]]</f>
        <v>95080636.560000002</v>
      </c>
      <c r="J79" s="94"/>
      <c r="K79" s="94"/>
      <c r="L79" s="94"/>
    </row>
    <row r="80" spans="1:12" s="2" customFormat="1" ht="48" x14ac:dyDescent="0.2">
      <c r="A80" s="11" t="s">
        <v>88</v>
      </c>
      <c r="B80" s="9" t="s">
        <v>574</v>
      </c>
      <c r="C80" s="32" t="s">
        <v>819</v>
      </c>
      <c r="D80" s="14" t="s">
        <v>11</v>
      </c>
      <c r="E80" s="47">
        <v>1.35</v>
      </c>
      <c r="F80" s="83">
        <v>433000</v>
      </c>
      <c r="G80" s="83">
        <v>392466</v>
      </c>
      <c r="H80" s="86">
        <f>+Tableau82425[[#This Row],[PRIX UNITAIRE (Ar)
FANILO]]*Tableau82425[[#This Row],[QUANTITE]]</f>
        <v>584550</v>
      </c>
      <c r="I80" s="82">
        <f>+Tableau82425[[#This Row],[PRIX UNITAIRE (Ar) FENOINISOA]]*Tableau82425[[#This Row],[QUANTITE]]</f>
        <v>529829.1</v>
      </c>
      <c r="J80" s="94"/>
      <c r="K80" s="94"/>
      <c r="L80" s="94"/>
    </row>
    <row r="81" spans="1:12" s="2" customFormat="1" ht="84" x14ac:dyDescent="0.2">
      <c r="A81" s="11" t="s">
        <v>78</v>
      </c>
      <c r="B81" s="53" t="s">
        <v>381</v>
      </c>
      <c r="C81" s="37" t="s">
        <v>177</v>
      </c>
      <c r="D81" s="14" t="s">
        <v>7</v>
      </c>
      <c r="E81" s="47">
        <v>1147.1400000000001</v>
      </c>
      <c r="F81" s="83">
        <v>287000</v>
      </c>
      <c r="G81" s="83">
        <v>189329</v>
      </c>
      <c r="H81" s="86">
        <f>+Tableau82425[[#This Row],[PRIX UNITAIRE (Ar)
FANILO]]*Tableau82425[[#This Row],[QUANTITE]]</f>
        <v>329229180</v>
      </c>
      <c r="I81" s="82">
        <f>+Tableau82425[[#This Row],[PRIX UNITAIRE (Ar) FENOINISOA]]*Tableau82425[[#This Row],[QUANTITE]]</f>
        <v>217186869.06000003</v>
      </c>
      <c r="J81" s="94"/>
      <c r="K81" s="94"/>
      <c r="L81" s="94"/>
    </row>
    <row r="82" spans="1:12" s="2" customFormat="1" ht="84" x14ac:dyDescent="0.2">
      <c r="A82" s="11" t="s">
        <v>79</v>
      </c>
      <c r="B82" s="9" t="s">
        <v>288</v>
      </c>
      <c r="C82" s="32" t="s">
        <v>217</v>
      </c>
      <c r="D82" s="14" t="s">
        <v>5</v>
      </c>
      <c r="E82" s="46">
        <v>3</v>
      </c>
      <c r="F82" s="99">
        <v>1355000</v>
      </c>
      <c r="G82" s="99">
        <v>5974583</v>
      </c>
      <c r="H82" s="82">
        <f>+Tableau82425[[#This Row],[PRIX UNITAIRE (Ar)
FANILO]]*Tableau82425[[#This Row],[QUANTITE]]</f>
        <v>4065000</v>
      </c>
      <c r="I82" s="82">
        <f>+Tableau82425[[#This Row],[PRIX UNITAIRE (Ar) FENOINISOA]]*Tableau82425[[#This Row],[QUANTITE]]</f>
        <v>17923749</v>
      </c>
      <c r="J82" s="94"/>
      <c r="K82" s="94"/>
      <c r="L82" s="94"/>
    </row>
    <row r="83" spans="1:12" s="2" customFormat="1" ht="84" x14ac:dyDescent="0.2">
      <c r="A83" s="11" t="s">
        <v>80</v>
      </c>
      <c r="B83" s="9" t="s">
        <v>288</v>
      </c>
      <c r="C83" s="32" t="s">
        <v>213</v>
      </c>
      <c r="D83" s="14" t="s">
        <v>5</v>
      </c>
      <c r="E83" s="46">
        <v>1</v>
      </c>
      <c r="F83" s="99">
        <v>1355000</v>
      </c>
      <c r="G83" s="99">
        <v>5932150.3099999996</v>
      </c>
      <c r="H83" s="82">
        <f>+Tableau82425[[#This Row],[PRIX UNITAIRE (Ar)
FANILO]]*Tableau82425[[#This Row],[QUANTITE]]</f>
        <v>1355000</v>
      </c>
      <c r="I83" s="82">
        <f>+Tableau82425[[#This Row],[PRIX UNITAIRE (Ar) FENOINISOA]]*Tableau82425[[#This Row],[QUANTITE]]</f>
        <v>5932150.3099999996</v>
      </c>
      <c r="J83" s="94"/>
      <c r="K83" s="94"/>
      <c r="L83" s="94"/>
    </row>
    <row r="84" spans="1:12" s="2" customFormat="1" ht="132" x14ac:dyDescent="0.2">
      <c r="A84" s="11" t="s">
        <v>81</v>
      </c>
      <c r="B84" s="9" t="s">
        <v>516</v>
      </c>
      <c r="C84" s="37" t="s">
        <v>517</v>
      </c>
      <c r="D84" s="14" t="s">
        <v>44</v>
      </c>
      <c r="E84" s="47">
        <v>1</v>
      </c>
      <c r="F84" s="83">
        <v>12047000</v>
      </c>
      <c r="G84" s="83">
        <v>7300623</v>
      </c>
      <c r="H84" s="86">
        <f>+Tableau82425[[#This Row],[PRIX UNITAIRE (Ar)
FANILO]]*Tableau82425[[#This Row],[QUANTITE]]</f>
        <v>12047000</v>
      </c>
      <c r="I84" s="82">
        <f>+Tableau82425[[#This Row],[PRIX UNITAIRE (Ar) FENOINISOA]]*Tableau82425[[#This Row],[QUANTITE]]</f>
        <v>7300623</v>
      </c>
      <c r="J84" s="94"/>
      <c r="K84" s="94"/>
      <c r="L84" s="94"/>
    </row>
    <row r="85" spans="1:12" s="2" customFormat="1" ht="84" customHeight="1" x14ac:dyDescent="0.2">
      <c r="A85" s="11" t="s">
        <v>164</v>
      </c>
      <c r="B85" s="9" t="s">
        <v>251</v>
      </c>
      <c r="C85" s="32" t="s">
        <v>200</v>
      </c>
      <c r="D85" s="14" t="s">
        <v>5</v>
      </c>
      <c r="E85" s="47">
        <v>1</v>
      </c>
      <c r="F85" s="98">
        <v>25737000</v>
      </c>
      <c r="G85" s="98">
        <v>6564848</v>
      </c>
      <c r="H85" s="86">
        <f>+Tableau82425[[#This Row],[PRIX UNITAIRE (Ar)
FANILO]]*Tableau82425[[#This Row],[QUANTITE]]</f>
        <v>25737000</v>
      </c>
      <c r="I85" s="82">
        <f>+Tableau82425[[#This Row],[PRIX UNITAIRE (Ar) FENOINISOA]]*Tableau82425[[#This Row],[QUANTITE]]</f>
        <v>6564848</v>
      </c>
      <c r="J85" s="94"/>
      <c r="K85" s="94"/>
      <c r="L85" s="94"/>
    </row>
    <row r="86" spans="1:12" s="2" customFormat="1" ht="84" customHeight="1" x14ac:dyDescent="0.2">
      <c r="A86" s="11" t="s">
        <v>82</v>
      </c>
      <c r="B86" s="9" t="s">
        <v>518</v>
      </c>
      <c r="C86" s="33" t="s">
        <v>378</v>
      </c>
      <c r="D86" s="15" t="s">
        <v>11</v>
      </c>
      <c r="E86" s="47">
        <v>2.1800000000000002</v>
      </c>
      <c r="F86" s="83">
        <v>1339000</v>
      </c>
      <c r="G86" s="83">
        <v>1764564</v>
      </c>
      <c r="H86" s="86">
        <f>+Tableau82425[[#This Row],[PRIX UNITAIRE (Ar)
FANILO]]*Tableau82425[[#This Row],[QUANTITE]]</f>
        <v>2919020</v>
      </c>
      <c r="I86" s="82">
        <f>+Tableau82425[[#This Row],[PRIX UNITAIRE (Ar) FENOINISOA]]*Tableau82425[[#This Row],[QUANTITE]]</f>
        <v>3846749.5200000005</v>
      </c>
      <c r="J86" s="94"/>
      <c r="K86" s="94"/>
      <c r="L86" s="94"/>
    </row>
    <row r="87" spans="1:12" s="2" customFormat="1" ht="84" customHeight="1" x14ac:dyDescent="0.2">
      <c r="A87" s="11" t="s">
        <v>165</v>
      </c>
      <c r="B87" s="9" t="s">
        <v>519</v>
      </c>
      <c r="C87" s="33" t="s">
        <v>520</v>
      </c>
      <c r="D87" s="15" t="s">
        <v>11</v>
      </c>
      <c r="E87" s="47">
        <v>0.26</v>
      </c>
      <c r="F87" s="83">
        <v>1564000</v>
      </c>
      <c r="G87" s="83">
        <v>1654284</v>
      </c>
      <c r="H87" s="86">
        <f>+Tableau82425[[#This Row],[PRIX UNITAIRE (Ar)
FANILO]]*Tableau82425[[#This Row],[QUANTITE]]</f>
        <v>406640</v>
      </c>
      <c r="I87" s="82">
        <f>+Tableau82425[[#This Row],[PRIX UNITAIRE (Ar) FENOINISOA]]*Tableau82425[[#This Row],[QUANTITE]]</f>
        <v>430113.84</v>
      </c>
      <c r="J87" s="94"/>
      <c r="K87" s="94"/>
      <c r="L87" s="94"/>
    </row>
    <row r="88" spans="1:12" s="2" customFormat="1" ht="70.5" customHeight="1" x14ac:dyDescent="0.2">
      <c r="A88" s="11" t="s">
        <v>178</v>
      </c>
      <c r="B88" s="8" t="s">
        <v>838</v>
      </c>
      <c r="C88" s="32" t="s">
        <v>76</v>
      </c>
      <c r="D88" s="15" t="s">
        <v>7</v>
      </c>
      <c r="E88" s="46">
        <v>461.67</v>
      </c>
      <c r="F88" s="99">
        <v>68000</v>
      </c>
      <c r="G88" s="99">
        <v>31220</v>
      </c>
      <c r="H88" s="82">
        <f>+Tableau82425[[#This Row],[PRIX UNITAIRE (Ar)
FANILO]]*Tableau82425[[#This Row],[QUANTITE]]</f>
        <v>31393560</v>
      </c>
      <c r="I88" s="82">
        <f>+Tableau82425[[#This Row],[PRIX UNITAIRE (Ar) FENOINISOA]]*Tableau82425[[#This Row],[QUANTITE]]</f>
        <v>14413337.4</v>
      </c>
      <c r="J88" s="94"/>
      <c r="K88" s="94"/>
      <c r="L88" s="94"/>
    </row>
    <row r="89" spans="1:12" s="2" customFormat="1" ht="60" x14ac:dyDescent="0.2">
      <c r="A89" s="11" t="s">
        <v>179</v>
      </c>
      <c r="B89" s="8" t="s">
        <v>837</v>
      </c>
      <c r="C89" s="32" t="s">
        <v>201</v>
      </c>
      <c r="D89" s="15" t="s">
        <v>7</v>
      </c>
      <c r="E89" s="46">
        <v>1269.49</v>
      </c>
      <c r="F89" s="99">
        <v>73000</v>
      </c>
      <c r="G89" s="99">
        <v>44400</v>
      </c>
      <c r="H89" s="82">
        <f>+Tableau82425[[#This Row],[PRIX UNITAIRE (Ar)
FANILO]]*Tableau82425[[#This Row],[QUANTITE]]</f>
        <v>92672770</v>
      </c>
      <c r="I89" s="82">
        <f>+Tableau82425[[#This Row],[PRIX UNITAIRE (Ar) FENOINISOA]]*Tableau82425[[#This Row],[QUANTITE]]</f>
        <v>56365356</v>
      </c>
      <c r="J89" s="94"/>
      <c r="K89" s="94"/>
      <c r="L89" s="94"/>
    </row>
    <row r="90" spans="1:12" s="2" customFormat="1" ht="84" x14ac:dyDescent="0.2">
      <c r="A90" s="11" t="s">
        <v>231</v>
      </c>
      <c r="B90" s="9" t="s">
        <v>269</v>
      </c>
      <c r="C90" s="32" t="s">
        <v>176</v>
      </c>
      <c r="D90" s="15" t="s">
        <v>7</v>
      </c>
      <c r="E90" s="46">
        <v>376.83</v>
      </c>
      <c r="F90" s="99">
        <v>85000</v>
      </c>
      <c r="G90" s="99">
        <v>48720</v>
      </c>
      <c r="H90" s="82">
        <f>+Tableau82425[[#This Row],[PRIX UNITAIRE (Ar)
FANILO]]*Tableau82425[[#This Row],[QUANTITE]]</f>
        <v>32030550</v>
      </c>
      <c r="I90" s="82">
        <f>+Tableau82425[[#This Row],[PRIX UNITAIRE (Ar) FENOINISOA]]*Tableau82425[[#This Row],[QUANTITE]]</f>
        <v>18359157.599999998</v>
      </c>
      <c r="J90" s="94"/>
      <c r="K90" s="94"/>
      <c r="L90" s="94"/>
    </row>
    <row r="91" spans="1:12" s="3" customFormat="1" ht="60" x14ac:dyDescent="0.2">
      <c r="A91" s="11" t="s">
        <v>232</v>
      </c>
      <c r="B91" s="10" t="s">
        <v>836</v>
      </c>
      <c r="C91" s="32" t="s">
        <v>414</v>
      </c>
      <c r="D91" s="15" t="s">
        <v>7</v>
      </c>
      <c r="E91" s="46">
        <v>5424.6</v>
      </c>
      <c r="F91" s="99">
        <v>22000</v>
      </c>
      <c r="G91" s="99">
        <v>17880</v>
      </c>
      <c r="H91" s="82">
        <f>+Tableau82425[[#This Row],[PRIX UNITAIRE (Ar)
FANILO]]*Tableau82425[[#This Row],[QUANTITE]]</f>
        <v>119341200.00000001</v>
      </c>
      <c r="I91" s="82">
        <f>+Tableau82425[[#This Row],[PRIX UNITAIRE (Ar) FENOINISOA]]*Tableau82425[[#This Row],[QUANTITE]]</f>
        <v>96991848</v>
      </c>
      <c r="J91" s="97"/>
      <c r="K91" s="97"/>
      <c r="L91" s="97"/>
    </row>
    <row r="92" spans="1:12" s="3" customFormat="1" ht="62.25" customHeight="1" x14ac:dyDescent="0.2">
      <c r="A92" s="11" t="s">
        <v>379</v>
      </c>
      <c r="B92" s="10" t="s">
        <v>839</v>
      </c>
      <c r="C92" s="32" t="s">
        <v>407</v>
      </c>
      <c r="D92" s="15" t="s">
        <v>7</v>
      </c>
      <c r="E92" s="46">
        <v>64.599999999999994</v>
      </c>
      <c r="F92" s="82">
        <v>31000</v>
      </c>
      <c r="G92" s="82">
        <v>19500</v>
      </c>
      <c r="H92" s="82">
        <f>+Tableau82425[[#This Row],[PRIX UNITAIRE (Ar)
FANILO]]*Tableau82425[[#This Row],[QUANTITE]]</f>
        <v>2002599.9999999998</v>
      </c>
      <c r="I92" s="82">
        <f>+Tableau82425[[#This Row],[PRIX UNITAIRE (Ar) FENOINISOA]]*Tableau82425[[#This Row],[QUANTITE]]</f>
        <v>1259700</v>
      </c>
      <c r="J92" s="97"/>
      <c r="K92" s="97"/>
      <c r="L92" s="97"/>
    </row>
    <row r="93" spans="1:12" s="3" customFormat="1" ht="32.25" customHeight="1" x14ac:dyDescent="0.2">
      <c r="A93" s="11" t="s">
        <v>384</v>
      </c>
      <c r="B93" s="60" t="s">
        <v>208</v>
      </c>
      <c r="C93" s="57" t="s">
        <v>236</v>
      </c>
      <c r="D93" s="14" t="s">
        <v>11</v>
      </c>
      <c r="E93" s="46">
        <v>10.15</v>
      </c>
      <c r="F93" s="83">
        <v>487000</v>
      </c>
      <c r="G93" s="83">
        <v>440466</v>
      </c>
      <c r="H93" s="83">
        <f>+Tableau82425[[#This Row],[PRIX UNITAIRE (Ar)
FANILO]]*Tableau82425[[#This Row],[QUANTITE]]</f>
        <v>4943050</v>
      </c>
      <c r="I93" s="82">
        <f>+Tableau82425[[#This Row],[PRIX UNITAIRE (Ar) FENOINISOA]]*Tableau82425[[#This Row],[QUANTITE]]</f>
        <v>4470729.9000000004</v>
      </c>
      <c r="J93" s="97"/>
      <c r="K93" s="97"/>
      <c r="L93" s="97"/>
    </row>
    <row r="94" spans="1:12" s="3" customFormat="1" ht="48" x14ac:dyDescent="0.2">
      <c r="A94" s="11" t="s">
        <v>510</v>
      </c>
      <c r="B94" s="10" t="s">
        <v>840</v>
      </c>
      <c r="C94" s="34" t="s">
        <v>841</v>
      </c>
      <c r="D94" s="14" t="s">
        <v>7</v>
      </c>
      <c r="E94" s="46">
        <v>82.64</v>
      </c>
      <c r="F94" s="98">
        <v>69000</v>
      </c>
      <c r="G94" s="98">
        <v>20160</v>
      </c>
      <c r="H94" s="83">
        <f>+Tableau82425[[#This Row],[PRIX UNITAIRE (Ar)
FANILO]]*Tableau82425[[#This Row],[QUANTITE]]</f>
        <v>5702160</v>
      </c>
      <c r="I94" s="82">
        <f>+Tableau82425[[#This Row],[PRIX UNITAIRE (Ar) FENOINISOA]]*Tableau82425[[#This Row],[QUANTITE]]</f>
        <v>1666022.3999999999</v>
      </c>
      <c r="J94" s="97"/>
      <c r="K94" s="97"/>
      <c r="L94" s="97"/>
    </row>
    <row r="95" spans="1:12" s="38" customFormat="1" ht="48" x14ac:dyDescent="0.2">
      <c r="A95" s="11" t="s">
        <v>573</v>
      </c>
      <c r="B95" s="10" t="s">
        <v>271</v>
      </c>
      <c r="C95" s="34" t="s">
        <v>842</v>
      </c>
      <c r="D95" s="14" t="s">
        <v>7</v>
      </c>
      <c r="E95" s="61">
        <v>1890.57</v>
      </c>
      <c r="F95" s="83">
        <v>26000</v>
      </c>
      <c r="G95" s="83">
        <v>24708</v>
      </c>
      <c r="H95" s="91">
        <f>+Tableau82425[[#This Row],[PRIX UNITAIRE (Ar)
FANILO]]*Tableau82425[[#This Row],[QUANTITE]]</f>
        <v>49154820</v>
      </c>
      <c r="I95" s="82">
        <f>+Tableau82425[[#This Row],[PRIX UNITAIRE (Ar) FENOINISOA]]*Tableau82425[[#This Row],[QUANTITE]]</f>
        <v>46712203.559999995</v>
      </c>
      <c r="J95" s="96"/>
      <c r="K95" s="96"/>
      <c r="L95" s="96"/>
    </row>
    <row r="96" spans="1:12" s="2" customFormat="1" ht="21" customHeight="1" x14ac:dyDescent="0.2">
      <c r="A96" s="6" t="s">
        <v>9</v>
      </c>
      <c r="B96" s="7" t="s">
        <v>32</v>
      </c>
      <c r="C96" s="32"/>
      <c r="D96" s="15"/>
      <c r="E96" s="46"/>
      <c r="F96" s="82"/>
      <c r="G96" s="82"/>
      <c r="H96" s="85">
        <f>+SUM(H97:H110)</f>
        <v>182429963</v>
      </c>
      <c r="I96" s="85">
        <f>+SUM(I97:I110)</f>
        <v>104741018.76000001</v>
      </c>
      <c r="J96" s="94"/>
      <c r="K96" s="94"/>
      <c r="L96" s="94"/>
    </row>
    <row r="97" spans="1:12" s="2" customFormat="1" ht="72" x14ac:dyDescent="0.2">
      <c r="A97" s="12" t="s">
        <v>8</v>
      </c>
      <c r="B97" s="10" t="s">
        <v>252</v>
      </c>
      <c r="C97" s="32" t="s">
        <v>166</v>
      </c>
      <c r="D97" s="14" t="s">
        <v>6</v>
      </c>
      <c r="E97" s="47">
        <v>359.1</v>
      </c>
      <c r="F97" s="61">
        <v>84000</v>
      </c>
      <c r="G97" s="61">
        <v>70434</v>
      </c>
      <c r="H97" s="48">
        <f>+Tableau82425[[#This Row],[PRIX UNITAIRE (Ar)
FANILO]]*Tableau82425[[#This Row],[QUANTITE]]</f>
        <v>30164400.000000004</v>
      </c>
      <c r="I97" s="48">
        <f>+Tableau82425[[#This Row],[PRIX UNITAIRE (Ar) FENOINISOA]]*Tableau82425[[#This Row],[QUANTITE]]</f>
        <v>25292849.400000002</v>
      </c>
      <c r="J97" s="94"/>
      <c r="K97" s="94"/>
      <c r="L97" s="94"/>
    </row>
    <row r="98" spans="1:12" s="2" customFormat="1" ht="48" x14ac:dyDescent="0.2">
      <c r="A98" s="12" t="s">
        <v>57</v>
      </c>
      <c r="B98" s="10" t="s">
        <v>203</v>
      </c>
      <c r="C98" s="32" t="s">
        <v>289</v>
      </c>
      <c r="D98" s="14" t="s">
        <v>7</v>
      </c>
      <c r="E98" s="46">
        <v>320.36</v>
      </c>
      <c r="F98" s="99">
        <v>185000</v>
      </c>
      <c r="G98" s="99">
        <v>108648</v>
      </c>
      <c r="H98" s="82">
        <f>+Tableau82425[[#This Row],[PRIX UNITAIRE (Ar)
FANILO]]*Tableau82425[[#This Row],[QUANTITE]]</f>
        <v>59266600</v>
      </c>
      <c r="I98" s="48">
        <f>+Tableau82425[[#This Row],[PRIX UNITAIRE (Ar) FENOINISOA]]*Tableau82425[[#This Row],[QUANTITE]]</f>
        <v>34806473.280000001</v>
      </c>
      <c r="J98" s="94"/>
      <c r="K98" s="94"/>
      <c r="L98" s="94"/>
    </row>
    <row r="99" spans="1:12" s="2" customFormat="1" ht="36" x14ac:dyDescent="0.2">
      <c r="A99" s="12" t="s">
        <v>58</v>
      </c>
      <c r="B99" s="10" t="s">
        <v>868</v>
      </c>
      <c r="C99" s="32" t="s">
        <v>167</v>
      </c>
      <c r="D99" s="15" t="s">
        <v>6</v>
      </c>
      <c r="E99" s="46">
        <v>73.400000000000006</v>
      </c>
      <c r="F99" s="82">
        <v>119000</v>
      </c>
      <c r="G99" s="82">
        <v>107694</v>
      </c>
      <c r="H99" s="82">
        <f>+Tableau82425[[#This Row],[PRIX UNITAIRE (Ar)
FANILO]]*Tableau82425[[#This Row],[QUANTITE]]</f>
        <v>8734600</v>
      </c>
      <c r="I99" s="48">
        <f>+Tableau82425[[#This Row],[PRIX UNITAIRE (Ar) FENOINISOA]]*Tableau82425[[#This Row],[QUANTITE]]</f>
        <v>7904739.6000000006</v>
      </c>
      <c r="J99" s="94"/>
      <c r="K99" s="94"/>
      <c r="L99" s="94"/>
    </row>
    <row r="100" spans="1:12" s="2" customFormat="1" ht="36" x14ac:dyDescent="0.2">
      <c r="A100" s="12" t="s">
        <v>59</v>
      </c>
      <c r="B100" s="10" t="s">
        <v>521</v>
      </c>
      <c r="C100" s="32" t="s">
        <v>522</v>
      </c>
      <c r="D100" s="15" t="s">
        <v>5</v>
      </c>
      <c r="E100" s="46">
        <v>1</v>
      </c>
      <c r="F100" s="99">
        <v>2387000</v>
      </c>
      <c r="G100" s="99">
        <v>438900</v>
      </c>
      <c r="H100" s="82">
        <f>+Tableau82425[[#This Row],[PRIX UNITAIRE (Ar)
FANILO]]*Tableau82425[[#This Row],[QUANTITE]]</f>
        <v>2387000</v>
      </c>
      <c r="I100" s="48">
        <f>+Tableau82425[[#This Row],[PRIX UNITAIRE (Ar) FENOINISOA]]*Tableau82425[[#This Row],[QUANTITE]]</f>
        <v>438900</v>
      </c>
      <c r="J100" s="94"/>
      <c r="K100" s="94"/>
      <c r="L100" s="94"/>
    </row>
    <row r="101" spans="1:12" s="2" customFormat="1" ht="36" x14ac:dyDescent="0.2">
      <c r="A101" s="12" t="s">
        <v>91</v>
      </c>
      <c r="B101" s="10" t="s">
        <v>869</v>
      </c>
      <c r="C101" s="32" t="s">
        <v>181</v>
      </c>
      <c r="D101" s="15" t="s">
        <v>6</v>
      </c>
      <c r="E101" s="46">
        <v>37.799999999999997</v>
      </c>
      <c r="F101" s="99">
        <v>48000</v>
      </c>
      <c r="G101" s="99">
        <v>60312</v>
      </c>
      <c r="H101" s="82">
        <f>+Tableau82425[[#This Row],[PRIX UNITAIRE (Ar)
FANILO]]*Tableau82425[[#This Row],[QUANTITE]]</f>
        <v>1814399.9999999998</v>
      </c>
      <c r="I101" s="48">
        <f>+Tableau82425[[#This Row],[PRIX UNITAIRE (Ar) FENOINISOA]]*Tableau82425[[#This Row],[QUANTITE]]</f>
        <v>2279793.5999999996</v>
      </c>
      <c r="J101" s="94"/>
      <c r="K101" s="94"/>
      <c r="L101" s="94"/>
    </row>
    <row r="102" spans="1:12" s="2" customFormat="1" ht="36" x14ac:dyDescent="0.2">
      <c r="A102" s="12" t="s">
        <v>92</v>
      </c>
      <c r="B102" s="10" t="s">
        <v>869</v>
      </c>
      <c r="C102" s="32" t="s">
        <v>182</v>
      </c>
      <c r="D102" s="15" t="s">
        <v>6</v>
      </c>
      <c r="E102" s="46">
        <v>35.6</v>
      </c>
      <c r="F102" s="99">
        <v>47000</v>
      </c>
      <c r="G102" s="99">
        <v>60312</v>
      </c>
      <c r="H102" s="82">
        <f>+Tableau82425[[#This Row],[PRIX UNITAIRE (Ar)
FANILO]]*Tableau82425[[#This Row],[QUANTITE]]</f>
        <v>1673200</v>
      </c>
      <c r="I102" s="48">
        <f>+Tableau82425[[#This Row],[PRIX UNITAIRE (Ar) FENOINISOA]]*Tableau82425[[#This Row],[QUANTITE]]</f>
        <v>2147107.2000000002</v>
      </c>
      <c r="J102" s="94"/>
      <c r="K102" s="94"/>
      <c r="L102" s="94"/>
    </row>
    <row r="103" spans="1:12" s="2" customFormat="1" ht="36" x14ac:dyDescent="0.2">
      <c r="A103" s="12" t="s">
        <v>223</v>
      </c>
      <c r="B103" s="9" t="s">
        <v>272</v>
      </c>
      <c r="C103" s="32" t="s">
        <v>90</v>
      </c>
      <c r="D103" s="15" t="s">
        <v>6</v>
      </c>
      <c r="E103" s="46">
        <v>126.74</v>
      </c>
      <c r="F103" s="82">
        <v>33000</v>
      </c>
      <c r="G103" s="82">
        <v>29442</v>
      </c>
      <c r="H103" s="82">
        <f>+Tableau82425[[#This Row],[PRIX UNITAIRE (Ar)
FANILO]]*Tableau82425[[#This Row],[QUANTITE]]</f>
        <v>4182420</v>
      </c>
      <c r="I103" s="48">
        <f>+Tableau82425[[#This Row],[PRIX UNITAIRE (Ar) FENOINISOA]]*Tableau82425[[#This Row],[QUANTITE]]</f>
        <v>3731479.08</v>
      </c>
      <c r="J103" s="94"/>
      <c r="K103" s="94"/>
      <c r="L103" s="94"/>
    </row>
    <row r="104" spans="1:12" s="2" customFormat="1" ht="24" x14ac:dyDescent="0.2">
      <c r="A104" s="12" t="s">
        <v>224</v>
      </c>
      <c r="B104" s="9" t="s">
        <v>206</v>
      </c>
      <c r="C104" s="32" t="s">
        <v>71</v>
      </c>
      <c r="D104" s="20" t="s">
        <v>5</v>
      </c>
      <c r="E104" s="46">
        <v>16</v>
      </c>
      <c r="F104" s="99">
        <v>21000</v>
      </c>
      <c r="G104" s="99">
        <v>158040</v>
      </c>
      <c r="H104" s="86">
        <f>+Tableau82425[[#This Row],[PRIX UNITAIRE (Ar)
FANILO]]*Tableau82425[[#This Row],[QUANTITE]]</f>
        <v>336000</v>
      </c>
      <c r="I104" s="48">
        <f>+Tableau82425[[#This Row],[PRIX UNITAIRE (Ar) FENOINISOA]]*Tableau82425[[#This Row],[QUANTITE]]</f>
        <v>2528640</v>
      </c>
      <c r="J104" s="94"/>
      <c r="K104" s="94"/>
      <c r="L104" s="94"/>
    </row>
    <row r="105" spans="1:12" s="2" customFormat="1" ht="24" x14ac:dyDescent="0.2">
      <c r="A105" s="12" t="s">
        <v>225</v>
      </c>
      <c r="B105" s="9" t="s">
        <v>205</v>
      </c>
      <c r="C105" s="33" t="s">
        <v>69</v>
      </c>
      <c r="D105" s="20" t="s">
        <v>5</v>
      </c>
      <c r="E105" s="46">
        <v>16</v>
      </c>
      <c r="F105" s="82">
        <v>16000</v>
      </c>
      <c r="G105" s="82">
        <v>25584</v>
      </c>
      <c r="H105" s="86">
        <f>+Tableau82425[[#This Row],[PRIX UNITAIRE (Ar)
FANILO]]*Tableau82425[[#This Row],[QUANTITE]]</f>
        <v>256000</v>
      </c>
      <c r="I105" s="48">
        <f>+Tableau82425[[#This Row],[PRIX UNITAIRE (Ar) FENOINISOA]]*Tableau82425[[#This Row],[QUANTITE]]</f>
        <v>409344</v>
      </c>
      <c r="J105" s="94"/>
      <c r="K105" s="94"/>
      <c r="L105" s="94"/>
    </row>
    <row r="106" spans="1:12" s="2" customFormat="1" ht="36" x14ac:dyDescent="0.2">
      <c r="A106" s="12" t="s">
        <v>226</v>
      </c>
      <c r="B106" s="9" t="s">
        <v>253</v>
      </c>
      <c r="C106" s="32" t="s">
        <v>204</v>
      </c>
      <c r="D106" s="15" t="s">
        <v>5</v>
      </c>
      <c r="E106" s="46">
        <v>8</v>
      </c>
      <c r="F106" s="82">
        <v>14000</v>
      </c>
      <c r="G106" s="82">
        <v>21210</v>
      </c>
      <c r="H106" s="82">
        <f>+Tableau82425[[#This Row],[PRIX UNITAIRE (Ar)
FANILO]]*Tableau82425[[#This Row],[QUANTITE]]</f>
        <v>112000</v>
      </c>
      <c r="I106" s="48">
        <f>+Tableau82425[[#This Row],[PRIX UNITAIRE (Ar) FENOINISOA]]*Tableau82425[[#This Row],[QUANTITE]]</f>
        <v>169680</v>
      </c>
      <c r="J106" s="94"/>
      <c r="K106" s="94"/>
      <c r="L106" s="94"/>
    </row>
    <row r="107" spans="1:12" s="2" customFormat="1" ht="33" customHeight="1" x14ac:dyDescent="0.2">
      <c r="A107" s="12" t="s">
        <v>227</v>
      </c>
      <c r="B107" s="58" t="s">
        <v>235</v>
      </c>
      <c r="C107" s="59" t="s">
        <v>237</v>
      </c>
      <c r="D107" s="14" t="s">
        <v>6</v>
      </c>
      <c r="E107" s="46">
        <v>20.16</v>
      </c>
      <c r="F107" s="83">
        <v>52000</v>
      </c>
      <c r="G107" s="83">
        <v>35640</v>
      </c>
      <c r="H107" s="86">
        <f>+Tableau82425[[#This Row],[PRIX UNITAIRE (Ar)
FANILO]]*Tableau82425[[#This Row],[QUANTITE]]</f>
        <v>1048320</v>
      </c>
      <c r="I107" s="48">
        <f>+Tableau82425[[#This Row],[PRIX UNITAIRE (Ar) FENOINISOA]]*Tableau82425[[#This Row],[QUANTITE]]</f>
        <v>718502.40000000002</v>
      </c>
      <c r="J107" s="94"/>
      <c r="K107" s="94"/>
      <c r="L107" s="94"/>
    </row>
    <row r="108" spans="1:12" s="2" customFormat="1" ht="56.25" customHeight="1" x14ac:dyDescent="0.2">
      <c r="A108" s="12" t="s">
        <v>273</v>
      </c>
      <c r="B108" s="9" t="s">
        <v>290</v>
      </c>
      <c r="C108" s="32" t="s">
        <v>801</v>
      </c>
      <c r="D108" s="14" t="s">
        <v>7</v>
      </c>
      <c r="E108" s="46">
        <v>344.41</v>
      </c>
      <c r="F108" s="83">
        <v>38000</v>
      </c>
      <c r="G108" s="83">
        <v>15396</v>
      </c>
      <c r="H108" s="86">
        <f>+Tableau82425[[#This Row],[PRIX UNITAIRE (Ar)
FANILO]]*Tableau82425[[#This Row],[QUANTITE]]</f>
        <v>13087580.000000002</v>
      </c>
      <c r="I108" s="48">
        <f>+Tableau82425[[#This Row],[PRIX UNITAIRE (Ar) FENOINISOA]]*Tableau82425[[#This Row],[QUANTITE]]</f>
        <v>5302536.3600000003</v>
      </c>
      <c r="J108" s="94"/>
      <c r="K108" s="94"/>
      <c r="L108" s="94"/>
    </row>
    <row r="109" spans="1:12" s="2" customFormat="1" ht="132" x14ac:dyDescent="0.2">
      <c r="A109" s="12" t="s">
        <v>382</v>
      </c>
      <c r="B109" s="9" t="s">
        <v>254</v>
      </c>
      <c r="C109" s="32" t="s">
        <v>802</v>
      </c>
      <c r="D109" s="14" t="s">
        <v>7</v>
      </c>
      <c r="E109" s="46">
        <v>360.63</v>
      </c>
      <c r="F109" s="98">
        <v>137000</v>
      </c>
      <c r="G109" s="98">
        <v>38958</v>
      </c>
      <c r="H109" s="86">
        <f>+Tableau82425[[#This Row],[PRIX UNITAIRE (Ar)
FANILO]]*Tableau82425[[#This Row],[QUANTITE]]</f>
        <v>49406310</v>
      </c>
      <c r="I109" s="48">
        <f>+Tableau82425[[#This Row],[PRIX UNITAIRE (Ar) FENOINISOA]]*Tableau82425[[#This Row],[QUANTITE]]</f>
        <v>14049423.539999999</v>
      </c>
      <c r="J109" s="94"/>
      <c r="K109" s="94"/>
      <c r="L109" s="94"/>
    </row>
    <row r="110" spans="1:12" s="2" customFormat="1" ht="168" x14ac:dyDescent="0.2">
      <c r="A110" s="12" t="s">
        <v>383</v>
      </c>
      <c r="B110" s="9" t="s">
        <v>523</v>
      </c>
      <c r="C110" s="32" t="s">
        <v>407</v>
      </c>
      <c r="D110" s="14" t="s">
        <v>7</v>
      </c>
      <c r="E110" s="46">
        <v>55.93</v>
      </c>
      <c r="F110" s="98">
        <v>178100</v>
      </c>
      <c r="G110" s="98">
        <v>88710</v>
      </c>
      <c r="H110" s="86">
        <f>+Tableau82425[[#This Row],[PRIX UNITAIRE (Ar)
FANILO]]*Tableau82425[[#This Row],[QUANTITE]]</f>
        <v>9961133</v>
      </c>
      <c r="I110" s="48">
        <f>+Tableau82425[[#This Row],[PRIX UNITAIRE (Ar) FENOINISOA]]*Tableau82425[[#This Row],[QUANTITE]]</f>
        <v>4961550.3</v>
      </c>
      <c r="J110" s="94"/>
      <c r="K110" s="94"/>
      <c r="L110" s="94"/>
    </row>
    <row r="111" spans="1:12" s="2" customFormat="1" ht="21" customHeight="1" x14ac:dyDescent="0.2">
      <c r="A111" s="6" t="s">
        <v>34</v>
      </c>
      <c r="B111" s="7" t="s">
        <v>17</v>
      </c>
      <c r="C111" s="7"/>
      <c r="D111" s="15"/>
      <c r="E111" s="46"/>
      <c r="F111" s="82"/>
      <c r="G111" s="82"/>
      <c r="H111" s="85">
        <f>+SUM(H112:H122)</f>
        <v>51240000</v>
      </c>
      <c r="I111" s="85">
        <f>+SUM(I112:I122)</f>
        <v>50592370.269999996</v>
      </c>
      <c r="J111" s="94"/>
      <c r="K111" s="94"/>
      <c r="L111" s="94"/>
    </row>
    <row r="112" spans="1:12" s="2" customFormat="1" ht="53.25" customHeight="1" x14ac:dyDescent="0.2">
      <c r="A112" s="12" t="s">
        <v>60</v>
      </c>
      <c r="B112" s="10" t="s">
        <v>853</v>
      </c>
      <c r="C112" s="34" t="s">
        <v>234</v>
      </c>
      <c r="D112" s="15" t="s">
        <v>25</v>
      </c>
      <c r="E112" s="46">
        <v>1</v>
      </c>
      <c r="F112" s="100">
        <v>3775000</v>
      </c>
      <c r="G112" s="100">
        <v>9428285.7599999998</v>
      </c>
      <c r="H112" s="82">
        <f>+Tableau82425[[#This Row],[PRIX UNITAIRE (Ar)
FANILO]]*Tableau82425[[#This Row],[QUANTITE]]</f>
        <v>3775000</v>
      </c>
      <c r="I112" s="82">
        <f>+Tableau82425[[#This Row],[PRIX UNITAIRE (Ar) FENOINISOA]]*Tableau82425[[#This Row],[QUANTITE]]</f>
        <v>9428285.7599999998</v>
      </c>
      <c r="J112" s="94"/>
      <c r="K112" s="94"/>
      <c r="L112" s="94"/>
    </row>
    <row r="113" spans="1:12" s="2" customFormat="1" ht="61.5" x14ac:dyDescent="0.2">
      <c r="A113" s="12" t="s">
        <v>61</v>
      </c>
      <c r="B113" s="10" t="s">
        <v>852</v>
      </c>
      <c r="C113" s="34" t="s">
        <v>233</v>
      </c>
      <c r="D113" s="15" t="s">
        <v>25</v>
      </c>
      <c r="E113" s="46">
        <v>1</v>
      </c>
      <c r="F113" s="61">
        <v>3900000</v>
      </c>
      <c r="G113" s="61">
        <v>2085240</v>
      </c>
      <c r="H113" s="82">
        <f>+Tableau82425[[#This Row],[PRIX UNITAIRE (Ar)
FANILO]]*Tableau82425[[#This Row],[QUANTITE]]</f>
        <v>3900000</v>
      </c>
      <c r="I113" s="82">
        <f>+Tableau82425[[#This Row],[PRIX UNITAIRE (Ar) FENOINISOA]]*Tableau82425[[#This Row],[QUANTITE]]</f>
        <v>2085240</v>
      </c>
      <c r="J113" s="94"/>
      <c r="K113" s="94"/>
      <c r="L113" s="94"/>
    </row>
    <row r="114" spans="1:12" s="2" customFormat="1" ht="48" x14ac:dyDescent="0.2">
      <c r="A114" s="12" t="s">
        <v>62</v>
      </c>
      <c r="B114" s="10" t="s">
        <v>851</v>
      </c>
      <c r="C114" s="35" t="s">
        <v>72</v>
      </c>
      <c r="D114" s="15" t="s">
        <v>5</v>
      </c>
      <c r="E114" s="46">
        <v>7</v>
      </c>
      <c r="F114" s="61">
        <v>307000</v>
      </c>
      <c r="G114" s="61">
        <v>207977.4</v>
      </c>
      <c r="H114" s="82">
        <f>+Tableau82425[[#This Row],[PRIX UNITAIRE (Ar)
FANILO]]*Tableau82425[[#This Row],[QUANTITE]]</f>
        <v>2149000</v>
      </c>
      <c r="I114" s="82">
        <f>+Tableau82425[[#This Row],[PRIX UNITAIRE (Ar) FENOINISOA]]*Tableau82425[[#This Row],[QUANTITE]]</f>
        <v>1455841.8</v>
      </c>
      <c r="J114" s="94"/>
      <c r="K114" s="94"/>
      <c r="L114" s="94"/>
    </row>
    <row r="115" spans="1:12" s="2" customFormat="1" ht="48" x14ac:dyDescent="0.2">
      <c r="A115" s="12" t="s">
        <v>73</v>
      </c>
      <c r="B115" s="10" t="s">
        <v>850</v>
      </c>
      <c r="C115" s="35" t="s">
        <v>72</v>
      </c>
      <c r="D115" s="15" t="s">
        <v>5</v>
      </c>
      <c r="E115" s="46">
        <v>2</v>
      </c>
      <c r="F115" s="61">
        <v>324000</v>
      </c>
      <c r="G115" s="61">
        <v>249572.88</v>
      </c>
      <c r="H115" s="82">
        <f>+Tableau82425[[#This Row],[PRIX UNITAIRE (Ar)
FANILO]]*Tableau82425[[#This Row],[QUANTITE]]</f>
        <v>648000</v>
      </c>
      <c r="I115" s="82">
        <f>+Tableau82425[[#This Row],[PRIX UNITAIRE (Ar) FENOINISOA]]*Tableau82425[[#This Row],[QUANTITE]]</f>
        <v>499145.76</v>
      </c>
      <c r="J115" s="94"/>
      <c r="K115" s="94"/>
      <c r="L115" s="94"/>
    </row>
    <row r="116" spans="1:12" s="2" customFormat="1" ht="48" x14ac:dyDescent="0.2">
      <c r="A116" s="12" t="s">
        <v>83</v>
      </c>
      <c r="B116" s="10" t="s">
        <v>849</v>
      </c>
      <c r="C116" s="35" t="s">
        <v>72</v>
      </c>
      <c r="D116" s="15" t="s">
        <v>5</v>
      </c>
      <c r="E116" s="46">
        <v>1</v>
      </c>
      <c r="F116" s="61">
        <v>418000</v>
      </c>
      <c r="G116" s="93">
        <v>299487.46000000002</v>
      </c>
      <c r="H116" s="82">
        <f>+Tableau82425[[#This Row],[PRIX UNITAIRE (Ar)
FANILO]]*Tableau82425[[#This Row],[QUANTITE]]</f>
        <v>418000</v>
      </c>
      <c r="I116" s="82">
        <f>+Tableau82425[[#This Row],[PRIX UNITAIRE (Ar) FENOINISOA]]*Tableau82425[[#This Row],[QUANTITE]]</f>
        <v>299487.46000000002</v>
      </c>
      <c r="J116" s="94"/>
      <c r="K116" s="94"/>
      <c r="L116" s="94"/>
    </row>
    <row r="117" spans="1:12" s="2" customFormat="1" ht="48" x14ac:dyDescent="0.2">
      <c r="A117" s="12" t="s">
        <v>93</v>
      </c>
      <c r="B117" s="10" t="s">
        <v>848</v>
      </c>
      <c r="C117" s="35" t="s">
        <v>72</v>
      </c>
      <c r="D117" s="15" t="s">
        <v>5</v>
      </c>
      <c r="E117" s="46">
        <v>1</v>
      </c>
      <c r="F117" s="61">
        <v>445000</v>
      </c>
      <c r="G117" s="83">
        <v>349402.03</v>
      </c>
      <c r="H117" s="82">
        <f>+Tableau82425[[#This Row],[PRIX UNITAIRE (Ar)
FANILO]]*Tableau82425[[#This Row],[QUANTITE]]</f>
        <v>445000</v>
      </c>
      <c r="I117" s="82">
        <f>+Tableau82425[[#This Row],[PRIX UNITAIRE (Ar) FENOINISOA]]*Tableau82425[[#This Row],[QUANTITE]]</f>
        <v>349402.03</v>
      </c>
      <c r="J117" s="94"/>
      <c r="K117" s="94"/>
      <c r="L117" s="94"/>
    </row>
    <row r="118" spans="1:12" s="2" customFormat="1" ht="48" x14ac:dyDescent="0.2">
      <c r="A118" s="12" t="s">
        <v>228</v>
      </c>
      <c r="B118" s="10" t="s">
        <v>847</v>
      </c>
      <c r="C118" s="35" t="s">
        <v>72</v>
      </c>
      <c r="D118" s="15" t="s">
        <v>5</v>
      </c>
      <c r="E118" s="46">
        <v>1</v>
      </c>
      <c r="F118" s="61">
        <v>513000</v>
      </c>
      <c r="G118" s="83">
        <v>407635.7</v>
      </c>
      <c r="H118" s="82">
        <f>+Tableau82425[[#This Row],[PRIX UNITAIRE (Ar)
FANILO]]*Tableau82425[[#This Row],[QUANTITE]]</f>
        <v>513000</v>
      </c>
      <c r="I118" s="82">
        <f>+Tableau82425[[#This Row],[PRIX UNITAIRE (Ar) FENOINISOA]]*Tableau82425[[#This Row],[QUANTITE]]</f>
        <v>407635.7</v>
      </c>
      <c r="J118" s="94"/>
      <c r="K118" s="94"/>
      <c r="L118" s="94"/>
    </row>
    <row r="119" spans="1:12" s="2" customFormat="1" ht="48" x14ac:dyDescent="0.2">
      <c r="A119" s="12" t="s">
        <v>229</v>
      </c>
      <c r="B119" s="10" t="s">
        <v>846</v>
      </c>
      <c r="C119" s="35" t="s">
        <v>72</v>
      </c>
      <c r="D119" s="15" t="s">
        <v>5</v>
      </c>
      <c r="E119" s="46">
        <v>6</v>
      </c>
      <c r="F119" s="61">
        <v>576000</v>
      </c>
      <c r="G119" s="83">
        <v>465869.38</v>
      </c>
      <c r="H119" s="82">
        <f>+Tableau82425[[#This Row],[PRIX UNITAIRE (Ar)
FANILO]]*Tableau82425[[#This Row],[QUANTITE]]</f>
        <v>3456000</v>
      </c>
      <c r="I119" s="82">
        <f>+Tableau82425[[#This Row],[PRIX UNITAIRE (Ar) FENOINISOA]]*Tableau82425[[#This Row],[QUANTITE]]</f>
        <v>2795216.2800000003</v>
      </c>
      <c r="J119" s="94"/>
      <c r="K119" s="94"/>
      <c r="L119" s="94"/>
    </row>
    <row r="120" spans="1:12" s="2" customFormat="1" ht="48" x14ac:dyDescent="0.2">
      <c r="A120" s="12" t="s">
        <v>230</v>
      </c>
      <c r="B120" s="10" t="s">
        <v>845</v>
      </c>
      <c r="C120" s="35" t="s">
        <v>172</v>
      </c>
      <c r="D120" s="15" t="s">
        <v>5</v>
      </c>
      <c r="E120" s="46">
        <v>1</v>
      </c>
      <c r="F120" s="61">
        <v>513000</v>
      </c>
      <c r="G120" s="83">
        <v>665527.68000000005</v>
      </c>
      <c r="H120" s="82">
        <f>+Tableau82425[[#This Row],[PRIX UNITAIRE (Ar)
FANILO]]*Tableau82425[[#This Row],[QUANTITE]]</f>
        <v>513000</v>
      </c>
      <c r="I120" s="82">
        <f>+Tableau82425[[#This Row],[PRIX UNITAIRE (Ar) FENOINISOA]]*Tableau82425[[#This Row],[QUANTITE]]</f>
        <v>665527.68000000005</v>
      </c>
      <c r="J120" s="94"/>
      <c r="K120" s="94"/>
      <c r="L120" s="94"/>
    </row>
    <row r="121" spans="1:12" s="2" customFormat="1" ht="52.5" customHeight="1" x14ac:dyDescent="0.2">
      <c r="A121" s="12" t="s">
        <v>843</v>
      </c>
      <c r="B121" s="19" t="s">
        <v>170</v>
      </c>
      <c r="C121" s="35" t="s">
        <v>168</v>
      </c>
      <c r="D121" s="15" t="s">
        <v>5</v>
      </c>
      <c r="E121" s="46">
        <v>1</v>
      </c>
      <c r="F121" s="61">
        <v>27094000</v>
      </c>
      <c r="G121" s="83">
        <v>28605000</v>
      </c>
      <c r="H121" s="82">
        <f>+Tableau82425[[#This Row],[PRIX UNITAIRE (Ar)
FANILO]]*Tableau82425[[#This Row],[QUANTITE]]</f>
        <v>27094000</v>
      </c>
      <c r="I121" s="82">
        <f>+Tableau82425[[#This Row],[PRIX UNITAIRE (Ar) FENOINISOA]]*Tableau82425[[#This Row],[QUANTITE]]</f>
        <v>28605000</v>
      </c>
      <c r="J121" s="94"/>
      <c r="K121" s="94"/>
      <c r="L121" s="94"/>
    </row>
    <row r="122" spans="1:12" s="3" customFormat="1" ht="51.75" customHeight="1" x14ac:dyDescent="0.2">
      <c r="A122" s="12" t="s">
        <v>844</v>
      </c>
      <c r="B122" s="19" t="s">
        <v>171</v>
      </c>
      <c r="C122" s="35" t="s">
        <v>169</v>
      </c>
      <c r="D122" s="14" t="s">
        <v>5</v>
      </c>
      <c r="E122" s="46">
        <v>1</v>
      </c>
      <c r="F122" s="99">
        <v>8329000</v>
      </c>
      <c r="G122" s="100">
        <v>4001587.8</v>
      </c>
      <c r="H122" s="82">
        <f>+Tableau82425[[#This Row],[PRIX UNITAIRE (Ar)
FANILO]]*Tableau82425[[#This Row],[QUANTITE]]</f>
        <v>8329000</v>
      </c>
      <c r="I122" s="82">
        <f>+Tableau82425[[#This Row],[PRIX UNITAIRE (Ar) FENOINISOA]]*Tableau82425[[#This Row],[QUANTITE]]</f>
        <v>4001587.8</v>
      </c>
      <c r="J122" s="97"/>
      <c r="K122" s="97"/>
      <c r="L122" s="97"/>
    </row>
    <row r="123" spans="1:12" s="2" customFormat="1" ht="21" customHeight="1" x14ac:dyDescent="0.2">
      <c r="A123" s="6" t="s">
        <v>26</v>
      </c>
      <c r="B123" s="7" t="s">
        <v>33</v>
      </c>
      <c r="C123" s="7"/>
      <c r="D123" s="15"/>
      <c r="E123" s="46"/>
      <c r="F123" s="82"/>
      <c r="G123" s="82"/>
      <c r="H123" s="85">
        <f>+SUM(H124:H129)</f>
        <v>287318760</v>
      </c>
      <c r="I123" s="85">
        <f>+SUM(I124:I129)</f>
        <v>208290547.25999999</v>
      </c>
      <c r="J123" s="94"/>
      <c r="K123" s="94"/>
      <c r="L123" s="94"/>
    </row>
    <row r="124" spans="1:12" s="2" customFormat="1" ht="36" x14ac:dyDescent="0.2">
      <c r="A124" s="12" t="s">
        <v>385</v>
      </c>
      <c r="B124" s="8" t="s">
        <v>302</v>
      </c>
      <c r="C124" s="62" t="s">
        <v>297</v>
      </c>
      <c r="D124" s="15" t="s">
        <v>7</v>
      </c>
      <c r="E124" s="47">
        <v>5731.68</v>
      </c>
      <c r="F124" s="98">
        <v>14000</v>
      </c>
      <c r="G124" s="98">
        <v>9024</v>
      </c>
      <c r="H124" s="86">
        <f>+Tableau82425[[#This Row],[PRIX UNITAIRE (Ar)
FANILO]]*Tableau82425[[#This Row],[QUANTITE]]</f>
        <v>80243520</v>
      </c>
      <c r="I124" s="86">
        <f>+Tableau82425[[#This Row],[PRIX UNITAIRE (Ar) FENOINISOA]]*Tableau82425[[#This Row],[QUANTITE]]</f>
        <v>51722680.32</v>
      </c>
      <c r="J124" s="94"/>
      <c r="K124" s="94"/>
      <c r="L124" s="94"/>
    </row>
    <row r="125" spans="1:12" s="2" customFormat="1" ht="36" x14ac:dyDescent="0.2">
      <c r="A125" s="12" t="s">
        <v>386</v>
      </c>
      <c r="B125" s="8" t="s">
        <v>301</v>
      </c>
      <c r="C125" s="62" t="s">
        <v>298</v>
      </c>
      <c r="D125" s="15" t="s">
        <v>7</v>
      </c>
      <c r="E125" s="47">
        <v>6707.04</v>
      </c>
      <c r="F125" s="83">
        <v>7000</v>
      </c>
      <c r="G125" s="83">
        <v>8592</v>
      </c>
      <c r="H125" s="86">
        <f>+Tableau82425[[#This Row],[PRIX UNITAIRE (Ar)
FANILO]]*Tableau82425[[#This Row],[QUANTITE]]</f>
        <v>46949280</v>
      </c>
      <c r="I125" s="86">
        <f>+Tableau82425[[#This Row],[PRIX UNITAIRE (Ar) FENOINISOA]]*Tableau82425[[#This Row],[QUANTITE]]</f>
        <v>57626887.68</v>
      </c>
      <c r="J125" s="94"/>
      <c r="K125" s="94"/>
      <c r="L125" s="94"/>
    </row>
    <row r="126" spans="1:12" s="2" customFormat="1" ht="48" x14ac:dyDescent="0.2">
      <c r="A126" s="12" t="s">
        <v>387</v>
      </c>
      <c r="B126" s="8" t="s">
        <v>586</v>
      </c>
      <c r="C126" s="62" t="s">
        <v>299</v>
      </c>
      <c r="D126" s="15" t="s">
        <v>7</v>
      </c>
      <c r="E126" s="47">
        <v>5731.68</v>
      </c>
      <c r="F126" s="98">
        <v>21000</v>
      </c>
      <c r="G126" s="98">
        <v>13608</v>
      </c>
      <c r="H126" s="86">
        <f>+Tableau82425[[#This Row],[PRIX UNITAIRE (Ar)
FANILO]]*Tableau82425[[#This Row],[QUANTITE]]</f>
        <v>120365280</v>
      </c>
      <c r="I126" s="86">
        <f>+Tableau82425[[#This Row],[PRIX UNITAIRE (Ar) FENOINISOA]]*Tableau82425[[#This Row],[QUANTITE]]</f>
        <v>77996701.439999998</v>
      </c>
      <c r="J126" s="94"/>
      <c r="K126" s="94"/>
      <c r="L126" s="94"/>
    </row>
    <row r="127" spans="1:12" s="2" customFormat="1" ht="60" x14ac:dyDescent="0.2">
      <c r="A127" s="12" t="s">
        <v>388</v>
      </c>
      <c r="B127" s="8" t="s">
        <v>585</v>
      </c>
      <c r="C127" s="62" t="s">
        <v>524</v>
      </c>
      <c r="D127" s="15" t="s">
        <v>7</v>
      </c>
      <c r="E127" s="47">
        <v>122.28</v>
      </c>
      <c r="F127" s="98">
        <v>25000</v>
      </c>
      <c r="G127" s="98">
        <v>15228</v>
      </c>
      <c r="H127" s="86">
        <f>+Tableau82425[[#This Row],[PRIX UNITAIRE (Ar)
FANILO]]*Tableau82425[[#This Row],[QUANTITE]]</f>
        <v>3057000</v>
      </c>
      <c r="I127" s="86">
        <f>+Tableau82425[[#This Row],[PRIX UNITAIRE (Ar) FENOINISOA]]*Tableau82425[[#This Row],[QUANTITE]]</f>
        <v>1862079.84</v>
      </c>
      <c r="J127" s="94"/>
      <c r="K127" s="94"/>
      <c r="L127" s="94"/>
    </row>
    <row r="128" spans="1:12" s="2" customFormat="1" ht="60" x14ac:dyDescent="0.2">
      <c r="A128" s="12" t="s">
        <v>389</v>
      </c>
      <c r="B128" s="8" t="s">
        <v>584</v>
      </c>
      <c r="C128" s="62" t="s">
        <v>525</v>
      </c>
      <c r="D128" s="15" t="s">
        <v>7</v>
      </c>
      <c r="E128" s="47">
        <v>975.36</v>
      </c>
      <c r="F128" s="98">
        <v>25000</v>
      </c>
      <c r="G128" s="98">
        <v>13608</v>
      </c>
      <c r="H128" s="86">
        <f>+Tableau82425[[#This Row],[PRIX UNITAIRE (Ar)
FANILO]]*Tableau82425[[#This Row],[QUANTITE]]</f>
        <v>24384000</v>
      </c>
      <c r="I128" s="86">
        <f>+Tableau82425[[#This Row],[PRIX UNITAIRE (Ar) FENOINISOA]]*Tableau82425[[#This Row],[QUANTITE]]</f>
        <v>13272698.880000001</v>
      </c>
      <c r="J128" s="94"/>
      <c r="K128" s="94"/>
      <c r="L128" s="94"/>
    </row>
    <row r="129" spans="1:12" s="2" customFormat="1" ht="36" x14ac:dyDescent="0.2">
      <c r="A129" s="12" t="s">
        <v>390</v>
      </c>
      <c r="B129" s="8" t="s">
        <v>300</v>
      </c>
      <c r="C129" s="62" t="s">
        <v>856</v>
      </c>
      <c r="D129" s="15" t="s">
        <v>7</v>
      </c>
      <c r="E129" s="47">
        <v>384.99</v>
      </c>
      <c r="F129" s="98">
        <v>32000</v>
      </c>
      <c r="G129" s="98">
        <v>15090</v>
      </c>
      <c r="H129" s="86">
        <f>+Tableau82425[[#This Row],[PRIX UNITAIRE (Ar)
FANILO]]*Tableau82425[[#This Row],[QUANTITE]]</f>
        <v>12319680</v>
      </c>
      <c r="I129" s="86">
        <f>+Tableau82425[[#This Row],[PRIX UNITAIRE (Ar) FENOINISOA]]*Tableau82425[[#This Row],[QUANTITE]]</f>
        <v>5809499.1000000006</v>
      </c>
      <c r="J129" s="94"/>
      <c r="K129" s="94"/>
      <c r="L129" s="94"/>
    </row>
    <row r="130" spans="1:12" s="2" customFormat="1" ht="21" customHeight="1" x14ac:dyDescent="0.2">
      <c r="A130" s="6" t="s">
        <v>38</v>
      </c>
      <c r="B130" s="7" t="s">
        <v>303</v>
      </c>
      <c r="C130" s="7"/>
      <c r="D130" s="15"/>
      <c r="E130" s="46"/>
      <c r="F130" s="82"/>
      <c r="G130" s="82"/>
      <c r="H130" s="85">
        <f>+SUM(H131:H144)</f>
        <v>553443650</v>
      </c>
      <c r="I130" s="85">
        <f>+SUM(I131:I144)</f>
        <v>432958765.31999999</v>
      </c>
      <c r="J130" s="94"/>
      <c r="K130" s="94"/>
      <c r="L130" s="94"/>
    </row>
    <row r="131" spans="1:12" s="2" customFormat="1" ht="72" x14ac:dyDescent="0.2">
      <c r="A131" s="12" t="s">
        <v>291</v>
      </c>
      <c r="B131" s="9" t="s">
        <v>376</v>
      </c>
      <c r="C131" s="7" t="s">
        <v>526</v>
      </c>
      <c r="D131" s="15" t="s">
        <v>7</v>
      </c>
      <c r="E131" s="47">
        <v>1603.6</v>
      </c>
      <c r="F131" s="98">
        <v>198000</v>
      </c>
      <c r="G131" s="98">
        <v>132048</v>
      </c>
      <c r="H131" s="86">
        <f>+Tableau82425[[#This Row],[PRIX UNITAIRE (Ar)
FANILO]]*Tableau82425[[#This Row],[QUANTITE]]</f>
        <v>317512800</v>
      </c>
      <c r="I131" s="86">
        <f>+Tableau82425[[#This Row],[PRIX UNITAIRE (Ar) FENOINISOA]]*Tableau82425[[#This Row],[QUANTITE]]</f>
        <v>211752172.79999998</v>
      </c>
      <c r="J131" s="94"/>
      <c r="K131" s="94"/>
      <c r="L131" s="94"/>
    </row>
    <row r="132" spans="1:12" s="2" customFormat="1" ht="72" x14ac:dyDescent="0.2">
      <c r="A132" s="12" t="s">
        <v>292</v>
      </c>
      <c r="B132" s="9" t="s">
        <v>422</v>
      </c>
      <c r="C132" s="7" t="s">
        <v>854</v>
      </c>
      <c r="D132" s="15" t="s">
        <v>6</v>
      </c>
      <c r="E132" s="47">
        <v>1228.51</v>
      </c>
      <c r="F132" s="83">
        <v>25000</v>
      </c>
      <c r="G132" s="83">
        <v>23604</v>
      </c>
      <c r="H132" s="86">
        <f>+Tableau82425[[#This Row],[PRIX UNITAIRE (Ar)
FANILO]]*Tableau82425[[#This Row],[QUANTITE]]</f>
        <v>30712750</v>
      </c>
      <c r="I132" s="86">
        <f>+Tableau82425[[#This Row],[PRIX UNITAIRE (Ar) FENOINISOA]]*Tableau82425[[#This Row],[QUANTITE]]</f>
        <v>28997750.039999999</v>
      </c>
      <c r="J132" s="94"/>
      <c r="K132" s="94"/>
      <c r="L132" s="94"/>
    </row>
    <row r="133" spans="1:12" s="2" customFormat="1" ht="72" x14ac:dyDescent="0.2">
      <c r="A133" s="12" t="s">
        <v>293</v>
      </c>
      <c r="B133" s="9" t="s">
        <v>376</v>
      </c>
      <c r="C133" s="7" t="s">
        <v>418</v>
      </c>
      <c r="D133" s="15" t="s">
        <v>7</v>
      </c>
      <c r="E133" s="47">
        <v>12.53</v>
      </c>
      <c r="F133" s="98">
        <v>204000</v>
      </c>
      <c r="G133" s="98">
        <v>130368</v>
      </c>
      <c r="H133" s="86">
        <f>+Tableau82425[[#This Row],[PRIX UNITAIRE (Ar)
FANILO]]*Tableau82425[[#This Row],[QUANTITE]]</f>
        <v>2556120</v>
      </c>
      <c r="I133" s="86">
        <f>+Tableau82425[[#This Row],[PRIX UNITAIRE (Ar) FENOINISOA]]*Tableau82425[[#This Row],[QUANTITE]]</f>
        <v>1633511.0399999998</v>
      </c>
      <c r="J133" s="94"/>
      <c r="K133" s="94"/>
      <c r="L133" s="94"/>
    </row>
    <row r="134" spans="1:12" s="2" customFormat="1" ht="72" x14ac:dyDescent="0.2">
      <c r="A134" s="12" t="s">
        <v>305</v>
      </c>
      <c r="B134" s="9" t="s">
        <v>413</v>
      </c>
      <c r="C134" s="7" t="s">
        <v>416</v>
      </c>
      <c r="D134" s="15" t="s">
        <v>7</v>
      </c>
      <c r="E134" s="47">
        <v>278.72000000000003</v>
      </c>
      <c r="F134" s="98">
        <v>198000</v>
      </c>
      <c r="G134" s="101">
        <v>142368</v>
      </c>
      <c r="H134" s="86">
        <f>+Tableau82425[[#This Row],[PRIX UNITAIRE (Ar)
FANILO]]*Tableau82425[[#This Row],[QUANTITE]]</f>
        <v>55186560.000000007</v>
      </c>
      <c r="I134" s="86">
        <f>+Tableau82425[[#This Row],[PRIX UNITAIRE (Ar) FENOINISOA]]*Tableau82425[[#This Row],[QUANTITE]]</f>
        <v>39680808.960000001</v>
      </c>
      <c r="J134" s="94"/>
      <c r="K134" s="94"/>
      <c r="L134" s="94"/>
    </row>
    <row r="135" spans="1:12" s="2" customFormat="1" ht="84" x14ac:dyDescent="0.2">
      <c r="A135" s="12" t="s">
        <v>306</v>
      </c>
      <c r="B135" s="9" t="s">
        <v>423</v>
      </c>
      <c r="C135" s="7" t="s">
        <v>417</v>
      </c>
      <c r="D135" s="15" t="s">
        <v>6</v>
      </c>
      <c r="E135" s="47">
        <v>89.13</v>
      </c>
      <c r="F135" s="83">
        <v>25000</v>
      </c>
      <c r="G135" s="83">
        <v>29384</v>
      </c>
      <c r="H135" s="86">
        <f>+Tableau82425[[#This Row],[PRIX UNITAIRE (Ar)
FANILO]]*Tableau82425[[#This Row],[QUANTITE]]</f>
        <v>2228250</v>
      </c>
      <c r="I135" s="86">
        <f>+Tableau82425[[#This Row],[PRIX UNITAIRE (Ar) FENOINISOA]]*Tableau82425[[#This Row],[QUANTITE]]</f>
        <v>2618995.92</v>
      </c>
      <c r="J135" s="94"/>
      <c r="K135" s="94"/>
      <c r="L135" s="94"/>
    </row>
    <row r="136" spans="1:12" s="2" customFormat="1" ht="72" x14ac:dyDescent="0.2">
      <c r="A136" s="12" t="s">
        <v>307</v>
      </c>
      <c r="B136" s="9" t="s">
        <v>377</v>
      </c>
      <c r="C136" s="7" t="s">
        <v>410</v>
      </c>
      <c r="D136" s="15" t="s">
        <v>7</v>
      </c>
      <c r="E136" s="47">
        <v>66.260000000000005</v>
      </c>
      <c r="F136" s="98">
        <v>134000</v>
      </c>
      <c r="G136" s="98">
        <v>94368</v>
      </c>
      <c r="H136" s="86">
        <f>+Tableau82425[[#This Row],[PRIX UNITAIRE (Ar)
FANILO]]*Tableau82425[[#This Row],[QUANTITE]]</f>
        <v>8878840</v>
      </c>
      <c r="I136" s="86">
        <f>+Tableau82425[[#This Row],[PRIX UNITAIRE (Ar) FENOINISOA]]*Tableau82425[[#This Row],[QUANTITE]]</f>
        <v>6252823.6800000006</v>
      </c>
      <c r="J136" s="94"/>
      <c r="K136" s="94"/>
      <c r="L136" s="94"/>
    </row>
    <row r="137" spans="1:12" s="2" customFormat="1" ht="96" customHeight="1" x14ac:dyDescent="0.2">
      <c r="A137" s="12" t="s">
        <v>308</v>
      </c>
      <c r="B137" s="9" t="s">
        <v>427</v>
      </c>
      <c r="C137" s="7" t="s">
        <v>411</v>
      </c>
      <c r="D137" s="15" t="s">
        <v>7</v>
      </c>
      <c r="E137" s="47">
        <v>264.08</v>
      </c>
      <c r="F137" s="98">
        <v>112000</v>
      </c>
      <c r="G137" s="98">
        <v>73968</v>
      </c>
      <c r="H137" s="86">
        <f>+Tableau82425[[#This Row],[PRIX UNITAIRE (Ar)
FANILO]]*Tableau82425[[#This Row],[QUANTITE]]</f>
        <v>29576960</v>
      </c>
      <c r="I137" s="86">
        <f>+Tableau82425[[#This Row],[PRIX UNITAIRE (Ar) FENOINISOA]]*Tableau82425[[#This Row],[QUANTITE]]</f>
        <v>19533469.439999998</v>
      </c>
      <c r="J137" s="94"/>
      <c r="K137" s="94"/>
      <c r="L137" s="94"/>
    </row>
    <row r="138" spans="1:12" s="2" customFormat="1" ht="72" x14ac:dyDescent="0.2">
      <c r="A138" s="12" t="s">
        <v>309</v>
      </c>
      <c r="B138" s="9" t="s">
        <v>412</v>
      </c>
      <c r="C138" s="7" t="s">
        <v>527</v>
      </c>
      <c r="D138" s="15" t="s">
        <v>7</v>
      </c>
      <c r="E138" s="47">
        <v>26.46</v>
      </c>
      <c r="F138" s="98">
        <v>136000</v>
      </c>
      <c r="G138" s="98">
        <v>82368</v>
      </c>
      <c r="H138" s="86">
        <f>+Tableau82425[[#This Row],[PRIX UNITAIRE (Ar)
FANILO]]*Tableau82425[[#This Row],[QUANTITE]]</f>
        <v>3598560</v>
      </c>
      <c r="I138" s="86">
        <f>+Tableau82425[[#This Row],[PRIX UNITAIRE (Ar) FENOINISOA]]*Tableau82425[[#This Row],[QUANTITE]]</f>
        <v>2179457.2800000003</v>
      </c>
      <c r="J138" s="94"/>
      <c r="K138" s="94"/>
      <c r="L138" s="94"/>
    </row>
    <row r="139" spans="1:12" s="2" customFormat="1" ht="60" x14ac:dyDescent="0.2">
      <c r="A139" s="12" t="s">
        <v>310</v>
      </c>
      <c r="B139" s="9" t="s">
        <v>294</v>
      </c>
      <c r="C139" s="7" t="s">
        <v>855</v>
      </c>
      <c r="D139" s="15" t="s">
        <v>6</v>
      </c>
      <c r="E139" s="46">
        <v>16.96</v>
      </c>
      <c r="F139" s="98">
        <v>103000</v>
      </c>
      <c r="G139" s="98">
        <v>25530</v>
      </c>
      <c r="H139" s="86">
        <f>+Tableau82425[[#This Row],[PRIX UNITAIRE (Ar)
FANILO]]*Tableau82425[[#This Row],[QUANTITE]]</f>
        <v>1746880</v>
      </c>
      <c r="I139" s="86">
        <f>+Tableau82425[[#This Row],[PRIX UNITAIRE (Ar) FENOINISOA]]*Tableau82425[[#This Row],[QUANTITE]]</f>
        <v>432988.80000000005</v>
      </c>
      <c r="J139" s="94"/>
      <c r="K139" s="94"/>
      <c r="L139" s="94"/>
    </row>
    <row r="140" spans="1:12" s="2" customFormat="1" ht="54.75" customHeight="1" x14ac:dyDescent="0.2">
      <c r="A140" s="12" t="s">
        <v>320</v>
      </c>
      <c r="B140" s="9" t="s">
        <v>295</v>
      </c>
      <c r="C140" s="7" t="s">
        <v>296</v>
      </c>
      <c r="D140" s="15" t="s">
        <v>6</v>
      </c>
      <c r="E140" s="47">
        <v>137.66</v>
      </c>
      <c r="F140" s="83">
        <v>68000</v>
      </c>
      <c r="G140" s="83">
        <v>26130</v>
      </c>
      <c r="H140" s="86">
        <f>+Tableau82425[[#This Row],[PRIX UNITAIRE (Ar)
FANILO]]*Tableau82425[[#This Row],[QUANTITE]]</f>
        <v>9360880</v>
      </c>
      <c r="I140" s="86">
        <f>+Tableau82425[[#This Row],[PRIX UNITAIRE (Ar) FENOINISOA]]*Tableau82425[[#This Row],[QUANTITE]]</f>
        <v>3597055.8</v>
      </c>
      <c r="J140" s="94"/>
      <c r="K140" s="94"/>
      <c r="L140" s="94"/>
    </row>
    <row r="141" spans="1:12" s="2" customFormat="1" ht="73.5" customHeight="1" x14ac:dyDescent="0.2">
      <c r="A141" s="12" t="s">
        <v>409</v>
      </c>
      <c r="B141" s="9" t="s">
        <v>587</v>
      </c>
      <c r="C141" s="7" t="s">
        <v>408</v>
      </c>
      <c r="D141" s="15" t="s">
        <v>7</v>
      </c>
      <c r="E141" s="47">
        <v>90.83</v>
      </c>
      <c r="F141" s="83">
        <v>275000</v>
      </c>
      <c r="G141" s="83">
        <v>175020</v>
      </c>
      <c r="H141" s="86">
        <f>+Tableau82425[[#This Row],[PRIX UNITAIRE (Ar)
FANILO]]*Tableau82425[[#This Row],[QUANTITE]]</f>
        <v>24978250</v>
      </c>
      <c r="I141" s="86">
        <f>+Tableau82425[[#This Row],[PRIX UNITAIRE (Ar) FENOINISOA]]*Tableau82425[[#This Row],[QUANTITE]]</f>
        <v>15897066.6</v>
      </c>
      <c r="J141" s="94"/>
      <c r="K141" s="94"/>
      <c r="L141" s="94"/>
    </row>
    <row r="142" spans="1:12" s="2" customFormat="1" ht="36" x14ac:dyDescent="0.2">
      <c r="A142" s="12" t="s">
        <v>419</v>
      </c>
      <c r="B142" s="8" t="s">
        <v>304</v>
      </c>
      <c r="C142" s="37" t="s">
        <v>528</v>
      </c>
      <c r="D142" s="15" t="s">
        <v>7</v>
      </c>
      <c r="E142" s="47">
        <v>567.98</v>
      </c>
      <c r="F142" s="83">
        <v>60000</v>
      </c>
      <c r="G142" s="83">
        <v>83988</v>
      </c>
      <c r="H142" s="86">
        <f>+Tableau82425[[#This Row],[PRIX UNITAIRE (Ar)
FANILO]]*Tableau82425[[#This Row],[QUANTITE]]</f>
        <v>34078800</v>
      </c>
      <c r="I142" s="86">
        <f>+Tableau82425[[#This Row],[PRIX UNITAIRE (Ar) FENOINISOA]]*Tableau82425[[#This Row],[QUANTITE]]</f>
        <v>47703504.240000002</v>
      </c>
      <c r="J142" s="94"/>
      <c r="K142" s="94"/>
      <c r="L142" s="94"/>
    </row>
    <row r="143" spans="1:12" s="2" customFormat="1" ht="36" x14ac:dyDescent="0.2">
      <c r="A143" s="12" t="s">
        <v>420</v>
      </c>
      <c r="B143" s="9" t="s">
        <v>380</v>
      </c>
      <c r="C143" s="37" t="s">
        <v>529</v>
      </c>
      <c r="D143" s="15" t="s">
        <v>7</v>
      </c>
      <c r="E143" s="47">
        <v>93.14</v>
      </c>
      <c r="F143" s="83">
        <v>126000</v>
      </c>
      <c r="G143" s="83">
        <v>89988</v>
      </c>
      <c r="H143" s="86">
        <f>+Tableau82425[[#This Row],[PRIX UNITAIRE (Ar)
FANILO]]*Tableau82425[[#This Row],[QUANTITE]]</f>
        <v>11735640</v>
      </c>
      <c r="I143" s="86">
        <f>+Tableau82425[[#This Row],[PRIX UNITAIRE (Ar) FENOINISOA]]*Tableau82425[[#This Row],[QUANTITE]]</f>
        <v>8381482.3200000003</v>
      </c>
      <c r="J143" s="94"/>
      <c r="K143" s="94"/>
      <c r="L143" s="94"/>
    </row>
    <row r="144" spans="1:12" s="2" customFormat="1" ht="72" x14ac:dyDescent="0.2">
      <c r="A144" s="12" t="s">
        <v>421</v>
      </c>
      <c r="B144" s="9" t="s">
        <v>530</v>
      </c>
      <c r="C144" s="7" t="s">
        <v>397</v>
      </c>
      <c r="D144" s="15" t="s">
        <v>7</v>
      </c>
      <c r="E144" s="47">
        <v>239.24</v>
      </c>
      <c r="F144" s="83">
        <v>89000</v>
      </c>
      <c r="G144" s="83">
        <v>185160</v>
      </c>
      <c r="H144" s="86">
        <f>+Tableau82425[[#This Row],[PRIX UNITAIRE (Ar)
FANILO]]*Tableau82425[[#This Row],[QUANTITE]]</f>
        <v>21292360</v>
      </c>
      <c r="I144" s="86">
        <f>+Tableau82425[[#This Row],[PRIX UNITAIRE (Ar) FENOINISOA]]*Tableau82425[[#This Row],[QUANTITE]]</f>
        <v>44297678.399999999</v>
      </c>
      <c r="J144" s="94"/>
      <c r="K144" s="94"/>
      <c r="L144" s="94"/>
    </row>
    <row r="145" spans="1:12" s="2" customFormat="1" ht="21" customHeight="1" x14ac:dyDescent="0.2">
      <c r="A145" s="6" t="s">
        <v>27</v>
      </c>
      <c r="B145" s="7" t="s">
        <v>398</v>
      </c>
      <c r="C145" s="7"/>
      <c r="D145" s="15"/>
      <c r="E145" s="46"/>
      <c r="F145" s="82"/>
      <c r="G145" s="82"/>
      <c r="H145" s="85">
        <f>+SUM(H146:H160)</f>
        <v>125482010</v>
      </c>
      <c r="I145" s="85">
        <f>+SUM(I146:I160)</f>
        <v>87723514</v>
      </c>
      <c r="J145" s="94"/>
      <c r="K145" s="94"/>
      <c r="L145" s="94"/>
    </row>
    <row r="146" spans="1:12" s="2" customFormat="1" ht="108" x14ac:dyDescent="0.2">
      <c r="A146" s="12" t="s">
        <v>392</v>
      </c>
      <c r="B146" s="10" t="s">
        <v>531</v>
      </c>
      <c r="C146" s="37" t="s">
        <v>424</v>
      </c>
      <c r="D146" s="15" t="s">
        <v>44</v>
      </c>
      <c r="E146" s="47">
        <v>1</v>
      </c>
      <c r="F146" s="83">
        <v>52054000</v>
      </c>
      <c r="G146" s="83">
        <v>18900500</v>
      </c>
      <c r="H146" s="86">
        <f>+Tableau82425[[#This Row],[PRIX UNITAIRE (Ar)
FANILO]]*Tableau82425[[#This Row],[QUANTITE]]</f>
        <v>52054000</v>
      </c>
      <c r="I146" s="86">
        <f>+Tableau82425[[#This Row],[PRIX UNITAIRE (Ar) FENOINISOA]]*Tableau82425[[#This Row],[QUANTITE]]</f>
        <v>18900500</v>
      </c>
      <c r="J146" s="94"/>
      <c r="K146" s="94"/>
      <c r="L146" s="94"/>
    </row>
    <row r="147" spans="1:12" s="2" customFormat="1" ht="111.75" x14ac:dyDescent="0.2">
      <c r="A147" s="12" t="s">
        <v>393</v>
      </c>
      <c r="B147" s="63" t="s">
        <v>588</v>
      </c>
      <c r="C147" s="37" t="s">
        <v>426</v>
      </c>
      <c r="D147" s="15" t="s">
        <v>6</v>
      </c>
      <c r="E147" s="47">
        <v>3.78</v>
      </c>
      <c r="F147" s="83">
        <v>1641000</v>
      </c>
      <c r="G147" s="83">
        <v>10850000</v>
      </c>
      <c r="H147" s="86">
        <f>+Tableau82425[[#This Row],[PRIX UNITAIRE (Ar)
FANILO]]*Tableau82425[[#This Row],[QUANTITE]]</f>
        <v>6202980</v>
      </c>
      <c r="I147" s="86">
        <f>+Tableau82425[[#This Row],[PRIX UNITAIRE (Ar) FENOINISOA]]*Tableau82425[[#This Row],[QUANTITE]]</f>
        <v>41013000</v>
      </c>
      <c r="J147" s="94"/>
      <c r="K147" s="94"/>
      <c r="L147" s="94"/>
    </row>
    <row r="148" spans="1:12" s="2" customFormat="1" ht="99" x14ac:dyDescent="0.2">
      <c r="A148" s="12" t="s">
        <v>394</v>
      </c>
      <c r="B148" s="66" t="s">
        <v>870</v>
      </c>
      <c r="C148" s="37" t="s">
        <v>425</v>
      </c>
      <c r="D148" s="15" t="s">
        <v>6</v>
      </c>
      <c r="E148" s="47">
        <v>42.01</v>
      </c>
      <c r="F148" s="83">
        <v>43000</v>
      </c>
      <c r="G148" s="83">
        <v>28500</v>
      </c>
      <c r="H148" s="86">
        <f>+Tableau82425[[#This Row],[PRIX UNITAIRE (Ar)
FANILO]]*Tableau82425[[#This Row],[QUANTITE]]</f>
        <v>1806430</v>
      </c>
      <c r="I148" s="86">
        <f>+Tableau82425[[#This Row],[PRIX UNITAIRE (Ar) FENOINISOA]]*Tableau82425[[#This Row],[QUANTITE]]</f>
        <v>1197285</v>
      </c>
      <c r="J148" s="94"/>
      <c r="K148" s="94"/>
      <c r="L148" s="94"/>
    </row>
    <row r="149" spans="1:12" s="2" customFormat="1" ht="144" customHeight="1" x14ac:dyDescent="0.2">
      <c r="A149" s="12" t="s">
        <v>395</v>
      </c>
      <c r="B149" s="63" t="s">
        <v>871</v>
      </c>
      <c r="C149" s="37" t="s">
        <v>404</v>
      </c>
      <c r="D149" s="15" t="s">
        <v>6</v>
      </c>
      <c r="E149" s="47">
        <v>18.059999999999999</v>
      </c>
      <c r="F149" s="83">
        <v>489000</v>
      </c>
      <c r="G149" s="83">
        <v>89600</v>
      </c>
      <c r="H149" s="86">
        <f>+Tableau82425[[#This Row],[PRIX UNITAIRE (Ar)
FANILO]]*Tableau82425[[#This Row],[QUANTITE]]</f>
        <v>8831340</v>
      </c>
      <c r="I149" s="86">
        <f>+Tableau82425[[#This Row],[PRIX UNITAIRE (Ar) FENOINISOA]]*Tableau82425[[#This Row],[QUANTITE]]</f>
        <v>1618176</v>
      </c>
      <c r="J149" s="94"/>
      <c r="K149" s="94"/>
      <c r="L149" s="94"/>
    </row>
    <row r="150" spans="1:12" s="2" customFormat="1" ht="145.5" customHeight="1" x14ac:dyDescent="0.2">
      <c r="A150" s="12" t="s">
        <v>400</v>
      </c>
      <c r="B150" s="63" t="s">
        <v>872</v>
      </c>
      <c r="C150" s="37" t="s">
        <v>405</v>
      </c>
      <c r="D150" s="15" t="s">
        <v>6</v>
      </c>
      <c r="E150" s="47">
        <v>41.9</v>
      </c>
      <c r="F150" s="83">
        <v>489000</v>
      </c>
      <c r="G150" s="83">
        <v>85200</v>
      </c>
      <c r="H150" s="86">
        <f>+Tableau82425[[#This Row],[PRIX UNITAIRE (Ar)
FANILO]]*Tableau82425[[#This Row],[QUANTITE]]</f>
        <v>20489100</v>
      </c>
      <c r="I150" s="86">
        <f>+Tableau82425[[#This Row],[PRIX UNITAIRE (Ar) FENOINISOA]]*Tableau82425[[#This Row],[QUANTITE]]</f>
        <v>3569880</v>
      </c>
      <c r="J150" s="94"/>
      <c r="K150" s="94"/>
      <c r="L150" s="94"/>
    </row>
    <row r="151" spans="1:12" s="2" customFormat="1" ht="134.25" customHeight="1" x14ac:dyDescent="0.2">
      <c r="A151" s="12" t="s">
        <v>402</v>
      </c>
      <c r="B151" s="66" t="s">
        <v>873</v>
      </c>
      <c r="C151" s="37" t="s">
        <v>407</v>
      </c>
      <c r="D151" s="15" t="s">
        <v>6</v>
      </c>
      <c r="E151" s="47">
        <v>38.270000000000003</v>
      </c>
      <c r="F151" s="83">
        <v>408000</v>
      </c>
      <c r="G151" s="83">
        <v>49900</v>
      </c>
      <c r="H151" s="86">
        <f>+Tableau82425[[#This Row],[PRIX UNITAIRE (Ar)
FANILO]]*Tableau82425[[#This Row],[QUANTITE]]</f>
        <v>15614160.000000002</v>
      </c>
      <c r="I151" s="86">
        <f>+Tableau82425[[#This Row],[PRIX UNITAIRE (Ar) FENOINISOA]]*Tableau82425[[#This Row],[QUANTITE]]</f>
        <v>1909673.0000000002</v>
      </c>
      <c r="J151" s="94"/>
      <c r="K151" s="94"/>
      <c r="L151" s="94"/>
    </row>
    <row r="152" spans="1:12" s="2" customFormat="1" ht="96" x14ac:dyDescent="0.2">
      <c r="A152" s="12" t="s">
        <v>403</v>
      </c>
      <c r="B152" s="10" t="s">
        <v>589</v>
      </c>
      <c r="C152" s="37" t="s">
        <v>454</v>
      </c>
      <c r="D152" s="15" t="s">
        <v>5</v>
      </c>
      <c r="E152" s="47">
        <v>12</v>
      </c>
      <c r="F152" s="83">
        <v>95000</v>
      </c>
      <c r="G152" s="83">
        <v>215000</v>
      </c>
      <c r="H152" s="86">
        <f>+Tableau82425[[#This Row],[PRIX UNITAIRE (Ar)
FANILO]]*Tableau82425[[#This Row],[QUANTITE]]</f>
        <v>1140000</v>
      </c>
      <c r="I152" s="86">
        <f>+Tableau82425[[#This Row],[PRIX UNITAIRE (Ar) FENOINISOA]]*Tableau82425[[#This Row],[QUANTITE]]</f>
        <v>2580000</v>
      </c>
      <c r="J152" s="94"/>
      <c r="K152" s="94"/>
      <c r="L152" s="94"/>
    </row>
    <row r="153" spans="1:12" s="2" customFormat="1" ht="96" x14ac:dyDescent="0.2">
      <c r="A153" s="12" t="s">
        <v>406</v>
      </c>
      <c r="B153" s="10" t="s">
        <v>590</v>
      </c>
      <c r="C153" s="37" t="s">
        <v>454</v>
      </c>
      <c r="D153" s="15" t="s">
        <v>5</v>
      </c>
      <c r="E153" s="47">
        <v>1</v>
      </c>
      <c r="F153" s="83">
        <v>270000</v>
      </c>
      <c r="G153" s="83">
        <v>240000</v>
      </c>
      <c r="H153" s="86">
        <f>+Tableau82425[[#This Row],[PRIX UNITAIRE (Ar)
FANILO]]*Tableau82425[[#This Row],[QUANTITE]]</f>
        <v>270000</v>
      </c>
      <c r="I153" s="86">
        <f>+Tableau82425[[#This Row],[PRIX UNITAIRE (Ar) FENOINISOA]]*Tableau82425[[#This Row],[QUANTITE]]</f>
        <v>240000</v>
      </c>
      <c r="J153" s="94"/>
      <c r="K153" s="94"/>
      <c r="L153" s="94"/>
    </row>
    <row r="154" spans="1:12" s="2" customFormat="1" ht="96" x14ac:dyDescent="0.2">
      <c r="A154" s="12" t="s">
        <v>455</v>
      </c>
      <c r="B154" s="10" t="s">
        <v>591</v>
      </c>
      <c r="C154" s="37" t="s">
        <v>454</v>
      </c>
      <c r="D154" s="15" t="s">
        <v>5</v>
      </c>
      <c r="E154" s="47">
        <v>6</v>
      </c>
      <c r="F154" s="83">
        <v>386000</v>
      </c>
      <c r="G154" s="83">
        <v>350000</v>
      </c>
      <c r="H154" s="86">
        <f>+Tableau82425[[#This Row],[PRIX UNITAIRE (Ar)
FANILO]]*Tableau82425[[#This Row],[QUANTITE]]</f>
        <v>2316000</v>
      </c>
      <c r="I154" s="86">
        <f>+Tableau82425[[#This Row],[PRIX UNITAIRE (Ar) FENOINISOA]]*Tableau82425[[#This Row],[QUANTITE]]</f>
        <v>2100000</v>
      </c>
      <c r="J154" s="94"/>
      <c r="K154" s="94"/>
      <c r="L154" s="94"/>
    </row>
    <row r="155" spans="1:12" s="2" customFormat="1" ht="108" x14ac:dyDescent="0.2">
      <c r="A155" s="12" t="s">
        <v>456</v>
      </c>
      <c r="B155" s="10" t="s">
        <v>592</v>
      </c>
      <c r="C155" s="76" t="s">
        <v>401</v>
      </c>
      <c r="D155" s="15" t="s">
        <v>5</v>
      </c>
      <c r="E155" s="47">
        <v>2</v>
      </c>
      <c r="F155" s="83">
        <v>386000</v>
      </c>
      <c r="G155" s="83">
        <v>385000</v>
      </c>
      <c r="H155" s="86">
        <f>+Tableau82425[[#This Row],[PRIX UNITAIRE (Ar)
FANILO]]*Tableau82425[[#This Row],[QUANTITE]]</f>
        <v>772000</v>
      </c>
      <c r="I155" s="86">
        <f>+Tableau82425[[#This Row],[PRIX UNITAIRE (Ar) FENOINISOA]]*Tableau82425[[#This Row],[QUANTITE]]</f>
        <v>770000</v>
      </c>
      <c r="J155" s="94"/>
      <c r="K155" s="94"/>
      <c r="L155" s="94"/>
    </row>
    <row r="156" spans="1:12" s="2" customFormat="1" ht="108" x14ac:dyDescent="0.2">
      <c r="A156" s="12" t="s">
        <v>457</v>
      </c>
      <c r="B156" s="10" t="s">
        <v>593</v>
      </c>
      <c r="C156" s="76" t="s">
        <v>401</v>
      </c>
      <c r="D156" s="15" t="s">
        <v>5</v>
      </c>
      <c r="E156" s="47">
        <v>2</v>
      </c>
      <c r="F156" s="83">
        <v>399000</v>
      </c>
      <c r="G156" s="83">
        <v>385000</v>
      </c>
      <c r="H156" s="86">
        <f>+Tableau82425[[#This Row],[PRIX UNITAIRE (Ar)
FANILO]]*Tableau82425[[#This Row],[QUANTITE]]</f>
        <v>798000</v>
      </c>
      <c r="I156" s="86">
        <f>+Tableau82425[[#This Row],[PRIX UNITAIRE (Ar) FENOINISOA]]*Tableau82425[[#This Row],[QUANTITE]]</f>
        <v>770000</v>
      </c>
      <c r="J156" s="94"/>
      <c r="K156" s="94"/>
      <c r="L156" s="94"/>
    </row>
    <row r="157" spans="1:12" s="2" customFormat="1" ht="108" x14ac:dyDescent="0.2">
      <c r="A157" s="12" t="s">
        <v>458</v>
      </c>
      <c r="B157" s="10" t="s">
        <v>594</v>
      </c>
      <c r="C157" s="76" t="s">
        <v>401</v>
      </c>
      <c r="D157" s="15" t="s">
        <v>5</v>
      </c>
      <c r="E157" s="47">
        <v>9</v>
      </c>
      <c r="F157" s="83">
        <v>894000</v>
      </c>
      <c r="G157" s="83">
        <v>760000</v>
      </c>
      <c r="H157" s="86">
        <f>+Tableau82425[[#This Row],[PRIX UNITAIRE (Ar)
FANILO]]*Tableau82425[[#This Row],[QUANTITE]]</f>
        <v>8046000</v>
      </c>
      <c r="I157" s="86">
        <f>+Tableau82425[[#This Row],[PRIX UNITAIRE (Ar) FENOINISOA]]*Tableau82425[[#This Row],[QUANTITE]]</f>
        <v>6840000</v>
      </c>
      <c r="J157" s="94"/>
      <c r="K157" s="94"/>
      <c r="L157" s="94"/>
    </row>
    <row r="158" spans="1:12" s="2" customFormat="1" ht="108" x14ac:dyDescent="0.2">
      <c r="A158" s="12" t="s">
        <v>459</v>
      </c>
      <c r="B158" s="10" t="s">
        <v>595</v>
      </c>
      <c r="C158" s="76" t="s">
        <v>401</v>
      </c>
      <c r="D158" s="15" t="s">
        <v>5</v>
      </c>
      <c r="E158" s="47">
        <v>4</v>
      </c>
      <c r="F158" s="83">
        <v>469000</v>
      </c>
      <c r="G158" s="83">
        <v>225000</v>
      </c>
      <c r="H158" s="86">
        <f>+Tableau82425[[#This Row],[PRIX UNITAIRE (Ar)
FANILO]]*Tableau82425[[#This Row],[QUANTITE]]</f>
        <v>1876000</v>
      </c>
      <c r="I158" s="86">
        <f>+Tableau82425[[#This Row],[PRIX UNITAIRE (Ar) FENOINISOA]]*Tableau82425[[#This Row],[QUANTITE]]</f>
        <v>900000</v>
      </c>
      <c r="J158" s="94"/>
      <c r="K158" s="94"/>
      <c r="L158" s="94"/>
    </row>
    <row r="159" spans="1:12" s="2" customFormat="1" ht="108" x14ac:dyDescent="0.2">
      <c r="A159" s="12" t="s">
        <v>460</v>
      </c>
      <c r="B159" s="10" t="s">
        <v>596</v>
      </c>
      <c r="C159" s="76" t="s">
        <v>401</v>
      </c>
      <c r="D159" s="15" t="s">
        <v>5</v>
      </c>
      <c r="E159" s="47">
        <v>1</v>
      </c>
      <c r="F159" s="83">
        <v>956000</v>
      </c>
      <c r="G159" s="83">
        <v>1290000</v>
      </c>
      <c r="H159" s="86">
        <f>+Tableau82425[[#This Row],[PRIX UNITAIRE (Ar)
FANILO]]*Tableau82425[[#This Row],[QUANTITE]]</f>
        <v>956000</v>
      </c>
      <c r="I159" s="86">
        <f>+Tableau82425[[#This Row],[PRIX UNITAIRE (Ar) FENOINISOA]]*Tableau82425[[#This Row],[QUANTITE]]</f>
        <v>1290000</v>
      </c>
      <c r="J159" s="94"/>
      <c r="K159" s="94"/>
      <c r="L159" s="94"/>
    </row>
    <row r="160" spans="1:12" s="2" customFormat="1" ht="108" x14ac:dyDescent="0.2">
      <c r="A160" s="12" t="s">
        <v>572</v>
      </c>
      <c r="B160" s="10" t="s">
        <v>597</v>
      </c>
      <c r="C160" s="76" t="s">
        <v>401</v>
      </c>
      <c r="D160" s="15" t="s">
        <v>5</v>
      </c>
      <c r="E160" s="47">
        <v>5</v>
      </c>
      <c r="F160" s="83">
        <v>862000</v>
      </c>
      <c r="G160" s="83">
        <v>805000</v>
      </c>
      <c r="H160" s="86">
        <f>+Tableau82425[[#This Row],[PRIX UNITAIRE (Ar)
FANILO]]*Tableau82425[[#This Row],[QUANTITE]]</f>
        <v>4310000</v>
      </c>
      <c r="I160" s="86">
        <f>+Tableau82425[[#This Row],[PRIX UNITAIRE (Ar) FENOINISOA]]*Tableau82425[[#This Row],[QUANTITE]]</f>
        <v>4025000</v>
      </c>
      <c r="J160" s="94"/>
      <c r="K160" s="94"/>
      <c r="L160" s="94"/>
    </row>
    <row r="161" spans="1:12" s="2" customFormat="1" ht="21" customHeight="1" x14ac:dyDescent="0.2">
      <c r="A161" s="6" t="s">
        <v>28</v>
      </c>
      <c r="B161" s="7" t="s">
        <v>399</v>
      </c>
      <c r="C161" s="76"/>
      <c r="D161" s="15"/>
      <c r="E161" s="46"/>
      <c r="F161" s="82">
        <f>+H163+H164</f>
        <v>24318000</v>
      </c>
      <c r="G161" s="82"/>
      <c r="H161" s="85">
        <f>+SUM(H162:H164)</f>
        <v>107324840</v>
      </c>
      <c r="I161" s="85">
        <f>+SUM(I162:I164)</f>
        <v>33878112</v>
      </c>
      <c r="J161" s="94"/>
      <c r="K161" s="94"/>
      <c r="L161" s="94"/>
    </row>
    <row r="162" spans="1:12" s="2" customFormat="1" ht="96" x14ac:dyDescent="0.2">
      <c r="A162" s="12" t="s">
        <v>396</v>
      </c>
      <c r="B162" s="53" t="s">
        <v>532</v>
      </c>
      <c r="C162" s="76" t="s">
        <v>391</v>
      </c>
      <c r="D162" s="15" t="s">
        <v>11</v>
      </c>
      <c r="E162" s="47">
        <v>8.68</v>
      </c>
      <c r="F162" s="109">
        <v>9563000</v>
      </c>
      <c r="G162" s="98">
        <v>2750900</v>
      </c>
      <c r="H162" s="92">
        <f>+Tableau82425[[#This Row],[PRIX UNITAIRE (Ar)
FANILO]]*Tableau82425[[#This Row],[QUANTITE]]</f>
        <v>83006840</v>
      </c>
      <c r="I162" s="86">
        <f>+Tableau82425[[#This Row],[PRIX UNITAIRE (Ar) FENOINISOA]]*Tableau82425[[#This Row],[QUANTITE]]</f>
        <v>23877812</v>
      </c>
      <c r="J162" s="94"/>
      <c r="K162" s="94"/>
      <c r="L162" s="94"/>
    </row>
    <row r="163" spans="1:12" s="2" customFormat="1" ht="48" x14ac:dyDescent="0.2">
      <c r="A163" s="12" t="s">
        <v>577</v>
      </c>
      <c r="B163" s="53" t="s">
        <v>820</v>
      </c>
      <c r="C163" s="76" t="s">
        <v>579</v>
      </c>
      <c r="D163" s="15" t="s">
        <v>576</v>
      </c>
      <c r="E163" s="47">
        <v>1</v>
      </c>
      <c r="F163" s="83">
        <v>15511000</v>
      </c>
      <c r="G163" s="83">
        <v>3750000</v>
      </c>
      <c r="H163" s="86">
        <f>+Tableau82425[[#This Row],[PRIX UNITAIRE (Ar)
FANILO]]*Tableau82425[[#This Row],[QUANTITE]]</f>
        <v>15511000</v>
      </c>
      <c r="I163" s="86">
        <f>+Tableau82425[[#This Row],[PRIX UNITAIRE (Ar) FENOINISOA]]*Tableau82425[[#This Row],[QUANTITE]]</f>
        <v>3750000</v>
      </c>
      <c r="J163" s="94"/>
      <c r="K163" s="94"/>
      <c r="L163" s="94"/>
    </row>
    <row r="164" spans="1:12" s="2" customFormat="1" ht="48" x14ac:dyDescent="0.2">
      <c r="A164" s="12" t="s">
        <v>578</v>
      </c>
      <c r="B164" s="53" t="s">
        <v>820</v>
      </c>
      <c r="C164" s="76" t="s">
        <v>180</v>
      </c>
      <c r="D164" s="15" t="s">
        <v>576</v>
      </c>
      <c r="E164" s="47">
        <v>1</v>
      </c>
      <c r="F164" s="83">
        <v>8807000</v>
      </c>
      <c r="G164" s="83">
        <v>6250300</v>
      </c>
      <c r="H164" s="86">
        <f>+Tableau82425[[#This Row],[PRIX UNITAIRE (Ar)
FANILO]]*Tableau82425[[#This Row],[QUANTITE]]</f>
        <v>8807000</v>
      </c>
      <c r="I164" s="86">
        <f>+Tableau82425[[#This Row],[PRIX UNITAIRE (Ar) FENOINISOA]]*Tableau82425[[#This Row],[QUANTITE]]</f>
        <v>6250300</v>
      </c>
      <c r="J164" s="94"/>
      <c r="K164" s="94"/>
      <c r="L164" s="94"/>
    </row>
    <row r="165" spans="1:12" s="2" customFormat="1" ht="21" customHeight="1" x14ac:dyDescent="0.2">
      <c r="A165" s="6" t="s">
        <v>31</v>
      </c>
      <c r="B165" s="7" t="s">
        <v>40</v>
      </c>
      <c r="C165" s="7"/>
      <c r="D165" s="15"/>
      <c r="E165" s="46"/>
      <c r="F165" s="82"/>
      <c r="G165" s="82"/>
      <c r="H165" s="85">
        <f>+SUM(H166:H184)</f>
        <v>148630000</v>
      </c>
      <c r="I165" s="85">
        <f>+SUM(I166:I184)</f>
        <v>251578600</v>
      </c>
      <c r="J165" s="94"/>
      <c r="K165" s="94"/>
      <c r="L165" s="94"/>
    </row>
    <row r="166" spans="1:12" s="2" customFormat="1" ht="143.25" customHeight="1" x14ac:dyDescent="0.2">
      <c r="A166" s="12" t="s">
        <v>453</v>
      </c>
      <c r="B166" s="53" t="s">
        <v>533</v>
      </c>
      <c r="C166" s="76" t="s">
        <v>428</v>
      </c>
      <c r="D166" s="67" t="s">
        <v>5</v>
      </c>
      <c r="E166" s="73">
        <v>5</v>
      </c>
      <c r="F166" s="83">
        <v>1261000</v>
      </c>
      <c r="G166" s="83">
        <v>2625000</v>
      </c>
      <c r="H166" s="86">
        <f>+Tableau82425[[#This Row],[PRIX UNITAIRE (Ar)
FANILO]]*Tableau82425[[#This Row],[QUANTITE]]</f>
        <v>6305000</v>
      </c>
      <c r="I166" s="86">
        <f>+Tableau82425[[#This Row],[PRIX UNITAIRE (Ar) FENOINISOA]]*Tableau82425[[#This Row],[QUANTITE]]</f>
        <v>13125000</v>
      </c>
      <c r="J166" s="94"/>
      <c r="K166" s="94"/>
      <c r="L166" s="94"/>
    </row>
    <row r="167" spans="1:12" s="2" customFormat="1" ht="165.75" x14ac:dyDescent="0.2">
      <c r="A167" s="12" t="s">
        <v>461</v>
      </c>
      <c r="B167" s="53" t="s">
        <v>534</v>
      </c>
      <c r="C167" s="76" t="s">
        <v>830</v>
      </c>
      <c r="D167" s="67" t="s">
        <v>5</v>
      </c>
      <c r="E167" s="74">
        <v>13</v>
      </c>
      <c r="F167" s="83">
        <v>1261000</v>
      </c>
      <c r="G167" s="83">
        <v>2125000</v>
      </c>
      <c r="H167" s="86">
        <f>+Tableau82425[[#This Row],[PRIX UNITAIRE (Ar)
FANILO]]*Tableau82425[[#This Row],[QUANTITE]]</f>
        <v>16393000</v>
      </c>
      <c r="I167" s="86">
        <f>+Tableau82425[[#This Row],[PRIX UNITAIRE (Ar) FENOINISOA]]*Tableau82425[[#This Row],[QUANTITE]]</f>
        <v>27625000</v>
      </c>
      <c r="J167" s="94"/>
      <c r="K167" s="94"/>
      <c r="L167" s="94"/>
    </row>
    <row r="168" spans="1:12" s="2" customFormat="1" ht="132" x14ac:dyDescent="0.2">
      <c r="A168" s="12" t="s">
        <v>462</v>
      </c>
      <c r="B168" s="53" t="s">
        <v>535</v>
      </c>
      <c r="C168" s="76" t="s">
        <v>429</v>
      </c>
      <c r="D168" s="67" t="s">
        <v>5</v>
      </c>
      <c r="E168" s="74">
        <v>4</v>
      </c>
      <c r="F168" s="83">
        <v>1134000</v>
      </c>
      <c r="G168" s="83">
        <v>2225000</v>
      </c>
      <c r="H168" s="86">
        <f>+Tableau82425[[#This Row],[PRIX UNITAIRE (Ar)
FANILO]]*Tableau82425[[#This Row],[QUANTITE]]</f>
        <v>4536000</v>
      </c>
      <c r="I168" s="86">
        <f>+Tableau82425[[#This Row],[PRIX UNITAIRE (Ar) FENOINISOA]]*Tableau82425[[#This Row],[QUANTITE]]</f>
        <v>8900000</v>
      </c>
      <c r="J168" s="94"/>
      <c r="K168" s="94"/>
      <c r="L168" s="94"/>
    </row>
    <row r="169" spans="1:12" s="2" customFormat="1" ht="84" x14ac:dyDescent="0.2">
      <c r="A169" s="12" t="s">
        <v>463</v>
      </c>
      <c r="B169" s="53" t="s">
        <v>430</v>
      </c>
      <c r="C169" s="76" t="s">
        <v>431</v>
      </c>
      <c r="D169" s="67" t="s">
        <v>5</v>
      </c>
      <c r="E169" s="74">
        <v>4</v>
      </c>
      <c r="F169" s="83">
        <v>1134000</v>
      </c>
      <c r="G169" s="83">
        <v>4400000</v>
      </c>
      <c r="H169" s="86">
        <f>+Tableau82425[[#This Row],[PRIX UNITAIRE (Ar)
FANILO]]*Tableau82425[[#This Row],[QUANTITE]]</f>
        <v>4536000</v>
      </c>
      <c r="I169" s="86">
        <f>+Tableau82425[[#This Row],[PRIX UNITAIRE (Ar) FENOINISOA]]*Tableau82425[[#This Row],[QUANTITE]]</f>
        <v>17600000</v>
      </c>
      <c r="J169" s="94"/>
      <c r="K169" s="94"/>
      <c r="L169" s="94"/>
    </row>
    <row r="170" spans="1:12" s="2" customFormat="1" ht="144" x14ac:dyDescent="0.2">
      <c r="A170" s="12" t="s">
        <v>464</v>
      </c>
      <c r="B170" s="53" t="s">
        <v>536</v>
      </c>
      <c r="C170" s="76" t="s">
        <v>432</v>
      </c>
      <c r="D170" s="67" t="s">
        <v>5</v>
      </c>
      <c r="E170" s="74">
        <v>1</v>
      </c>
      <c r="F170" s="83">
        <v>1134000</v>
      </c>
      <c r="G170" s="83">
        <v>2225000</v>
      </c>
      <c r="H170" s="86">
        <f>+Tableau82425[[#This Row],[PRIX UNITAIRE (Ar)
FANILO]]*Tableau82425[[#This Row],[QUANTITE]]</f>
        <v>1134000</v>
      </c>
      <c r="I170" s="86">
        <f>+Tableau82425[[#This Row],[PRIX UNITAIRE (Ar) FENOINISOA]]*Tableau82425[[#This Row],[QUANTITE]]</f>
        <v>2225000</v>
      </c>
      <c r="J170" s="94"/>
      <c r="K170" s="94"/>
      <c r="L170" s="94"/>
    </row>
    <row r="171" spans="1:12" s="2" customFormat="1" ht="120" x14ac:dyDescent="0.2">
      <c r="A171" s="12" t="s">
        <v>465</v>
      </c>
      <c r="B171" s="53" t="s">
        <v>433</v>
      </c>
      <c r="C171" s="76" t="s">
        <v>537</v>
      </c>
      <c r="D171" s="67" t="s">
        <v>5</v>
      </c>
      <c r="E171" s="74">
        <v>11</v>
      </c>
      <c r="F171" s="83">
        <v>1134000</v>
      </c>
      <c r="G171" s="83">
        <v>2180000</v>
      </c>
      <c r="H171" s="86">
        <f>+Tableau82425[[#This Row],[PRIX UNITAIRE (Ar)
FANILO]]*Tableau82425[[#This Row],[QUANTITE]]</f>
        <v>12474000</v>
      </c>
      <c r="I171" s="86">
        <f>+Tableau82425[[#This Row],[PRIX UNITAIRE (Ar) FENOINISOA]]*Tableau82425[[#This Row],[QUANTITE]]</f>
        <v>23980000</v>
      </c>
      <c r="J171" s="94"/>
      <c r="K171" s="94"/>
      <c r="L171" s="94"/>
    </row>
    <row r="172" spans="1:12" s="2" customFormat="1" ht="120" x14ac:dyDescent="0.2">
      <c r="A172" s="12" t="s">
        <v>466</v>
      </c>
      <c r="B172" s="53" t="s">
        <v>434</v>
      </c>
      <c r="C172" s="76" t="s">
        <v>435</v>
      </c>
      <c r="D172" s="67" t="s">
        <v>5</v>
      </c>
      <c r="E172" s="74">
        <v>7</v>
      </c>
      <c r="F172" s="83">
        <v>1107000</v>
      </c>
      <c r="G172" s="83">
        <v>2000000</v>
      </c>
      <c r="H172" s="86">
        <f>+Tableau82425[[#This Row],[PRIX UNITAIRE (Ar)
FANILO]]*Tableau82425[[#This Row],[QUANTITE]]</f>
        <v>7749000</v>
      </c>
      <c r="I172" s="86">
        <f>+Tableau82425[[#This Row],[PRIX UNITAIRE (Ar) FENOINISOA]]*Tableau82425[[#This Row],[QUANTITE]]</f>
        <v>14000000</v>
      </c>
      <c r="J172" s="94"/>
      <c r="K172" s="94"/>
      <c r="L172" s="94"/>
    </row>
    <row r="173" spans="1:12" s="2" customFormat="1" ht="108" x14ac:dyDescent="0.2">
      <c r="A173" s="12" t="s">
        <v>467</v>
      </c>
      <c r="B173" s="53" t="s">
        <v>436</v>
      </c>
      <c r="C173" s="76" t="s">
        <v>437</v>
      </c>
      <c r="D173" s="67" t="s">
        <v>5</v>
      </c>
      <c r="E173" s="74">
        <v>1</v>
      </c>
      <c r="F173" s="83">
        <v>1107000</v>
      </c>
      <c r="G173" s="83">
        <v>1980000</v>
      </c>
      <c r="H173" s="86">
        <f>+Tableau82425[[#This Row],[PRIX UNITAIRE (Ar)
FANILO]]*Tableau82425[[#This Row],[QUANTITE]]</f>
        <v>1107000</v>
      </c>
      <c r="I173" s="86">
        <f>+Tableau82425[[#This Row],[PRIX UNITAIRE (Ar) FENOINISOA]]*Tableau82425[[#This Row],[QUANTITE]]</f>
        <v>1980000</v>
      </c>
      <c r="J173" s="94"/>
      <c r="K173" s="94"/>
      <c r="L173" s="94"/>
    </row>
    <row r="174" spans="1:12" s="2" customFormat="1" ht="120" x14ac:dyDescent="0.2">
      <c r="A174" s="12" t="s">
        <v>468</v>
      </c>
      <c r="B174" s="53" t="s">
        <v>438</v>
      </c>
      <c r="C174" s="76" t="s">
        <v>439</v>
      </c>
      <c r="D174" s="67" t="s">
        <v>5</v>
      </c>
      <c r="E174" s="74">
        <v>2</v>
      </c>
      <c r="F174" s="83">
        <v>1107000</v>
      </c>
      <c r="G174" s="83">
        <v>2180000</v>
      </c>
      <c r="H174" s="86">
        <f>+Tableau82425[[#This Row],[PRIX UNITAIRE (Ar)
FANILO]]*Tableau82425[[#This Row],[QUANTITE]]</f>
        <v>2214000</v>
      </c>
      <c r="I174" s="86">
        <f>+Tableau82425[[#This Row],[PRIX UNITAIRE (Ar) FENOINISOA]]*Tableau82425[[#This Row],[QUANTITE]]</f>
        <v>4360000</v>
      </c>
      <c r="J174" s="94"/>
      <c r="K174" s="94"/>
      <c r="L174" s="94"/>
    </row>
    <row r="175" spans="1:12" s="2" customFormat="1" ht="120" x14ac:dyDescent="0.2">
      <c r="A175" s="12" t="s">
        <v>469</v>
      </c>
      <c r="B175" s="53" t="s">
        <v>440</v>
      </c>
      <c r="C175" s="76" t="s">
        <v>441</v>
      </c>
      <c r="D175" s="67" t="s">
        <v>5</v>
      </c>
      <c r="E175" s="74">
        <v>1</v>
      </c>
      <c r="F175" s="83">
        <v>979000</v>
      </c>
      <c r="G175" s="83">
        <v>2180000</v>
      </c>
      <c r="H175" s="86">
        <f>+Tableau82425[[#This Row],[PRIX UNITAIRE (Ar)
FANILO]]*Tableau82425[[#This Row],[QUANTITE]]</f>
        <v>979000</v>
      </c>
      <c r="I175" s="86">
        <f>+Tableau82425[[#This Row],[PRIX UNITAIRE (Ar) FENOINISOA]]*Tableau82425[[#This Row],[QUANTITE]]</f>
        <v>2180000</v>
      </c>
      <c r="J175" s="94"/>
      <c r="K175" s="94"/>
      <c r="L175" s="94"/>
    </row>
    <row r="176" spans="1:12" s="2" customFormat="1" ht="108" x14ac:dyDescent="0.2">
      <c r="A176" s="12" t="s">
        <v>470</v>
      </c>
      <c r="B176" s="53" t="s">
        <v>442</v>
      </c>
      <c r="C176" s="76" t="s">
        <v>443</v>
      </c>
      <c r="D176" s="67" t="s">
        <v>5</v>
      </c>
      <c r="E176" s="74">
        <v>14</v>
      </c>
      <c r="F176" s="83">
        <v>873000</v>
      </c>
      <c r="G176" s="83">
        <v>1880000</v>
      </c>
      <c r="H176" s="86">
        <f>+Tableau82425[[#This Row],[PRIX UNITAIRE (Ar)
FANILO]]*Tableau82425[[#This Row],[QUANTITE]]</f>
        <v>12222000</v>
      </c>
      <c r="I176" s="86">
        <f>+Tableau82425[[#This Row],[PRIX UNITAIRE (Ar) FENOINISOA]]*Tableau82425[[#This Row],[QUANTITE]]</f>
        <v>26320000</v>
      </c>
      <c r="J176" s="94"/>
      <c r="K176" s="94"/>
      <c r="L176" s="94"/>
    </row>
    <row r="177" spans="1:12" s="2" customFormat="1" ht="191.25" x14ac:dyDescent="0.2">
      <c r="A177" s="12" t="s">
        <v>471</v>
      </c>
      <c r="B177" s="53" t="s">
        <v>538</v>
      </c>
      <c r="C177" s="76" t="s">
        <v>539</v>
      </c>
      <c r="D177" s="67" t="s">
        <v>5</v>
      </c>
      <c r="E177" s="74">
        <v>17</v>
      </c>
      <c r="F177" s="83">
        <v>2425000</v>
      </c>
      <c r="G177" s="83">
        <v>3800000</v>
      </c>
      <c r="H177" s="86">
        <f>+Tableau82425[[#This Row],[PRIX UNITAIRE (Ar)
FANILO]]*Tableau82425[[#This Row],[QUANTITE]]</f>
        <v>41225000</v>
      </c>
      <c r="I177" s="86">
        <f>+Tableau82425[[#This Row],[PRIX UNITAIRE (Ar) FENOINISOA]]*Tableau82425[[#This Row],[QUANTITE]]</f>
        <v>64600000</v>
      </c>
      <c r="J177" s="94"/>
      <c r="K177" s="94"/>
      <c r="L177" s="94"/>
    </row>
    <row r="178" spans="1:12" s="2" customFormat="1" ht="131.25" customHeight="1" x14ac:dyDescent="0.2">
      <c r="A178" s="12" t="s">
        <v>472</v>
      </c>
      <c r="B178" s="53" t="s">
        <v>444</v>
      </c>
      <c r="C178" s="37" t="s">
        <v>445</v>
      </c>
      <c r="D178" s="67" t="s">
        <v>5</v>
      </c>
      <c r="E178" s="74">
        <v>1</v>
      </c>
      <c r="F178" s="83">
        <v>2000000</v>
      </c>
      <c r="G178" s="83">
        <v>3555000</v>
      </c>
      <c r="H178" s="86">
        <f>+Tableau82425[[#This Row],[PRIX UNITAIRE (Ar)
FANILO]]*Tableau82425[[#This Row],[QUANTITE]]</f>
        <v>2000000</v>
      </c>
      <c r="I178" s="86">
        <f>+Tableau82425[[#This Row],[PRIX UNITAIRE (Ar) FENOINISOA]]*Tableau82425[[#This Row],[QUANTITE]]</f>
        <v>3555000</v>
      </c>
      <c r="J178" s="94"/>
      <c r="K178" s="94"/>
      <c r="L178" s="94"/>
    </row>
    <row r="179" spans="1:12" s="2" customFormat="1" ht="140.25" x14ac:dyDescent="0.2">
      <c r="A179" s="12" t="s">
        <v>473</v>
      </c>
      <c r="B179" s="53" t="s">
        <v>540</v>
      </c>
      <c r="C179" s="76" t="s">
        <v>446</v>
      </c>
      <c r="D179" s="67" t="s">
        <v>5</v>
      </c>
      <c r="E179" s="74">
        <v>15</v>
      </c>
      <c r="F179" s="83">
        <v>596000</v>
      </c>
      <c r="G179" s="83">
        <v>650000</v>
      </c>
      <c r="H179" s="86">
        <f>+Tableau82425[[#This Row],[PRIX UNITAIRE (Ar)
FANILO]]*Tableau82425[[#This Row],[QUANTITE]]</f>
        <v>8940000</v>
      </c>
      <c r="I179" s="86">
        <f>+Tableau82425[[#This Row],[PRIX UNITAIRE (Ar) FENOINISOA]]*Tableau82425[[#This Row],[QUANTITE]]</f>
        <v>9750000</v>
      </c>
      <c r="J179" s="94"/>
      <c r="K179" s="94"/>
      <c r="L179" s="94"/>
    </row>
    <row r="180" spans="1:12" s="2" customFormat="1" ht="96" x14ac:dyDescent="0.2">
      <c r="A180" s="12" t="s">
        <v>474</v>
      </c>
      <c r="B180" s="53" t="s">
        <v>541</v>
      </c>
      <c r="C180" s="76" t="s">
        <v>447</v>
      </c>
      <c r="D180" s="67" t="s">
        <v>5</v>
      </c>
      <c r="E180" s="74">
        <v>2</v>
      </c>
      <c r="F180" s="83">
        <v>2054000</v>
      </c>
      <c r="G180" s="83">
        <v>625000</v>
      </c>
      <c r="H180" s="86">
        <f>+Tableau82425[[#This Row],[PRIX UNITAIRE (Ar)
FANILO]]*Tableau82425[[#This Row],[QUANTITE]]</f>
        <v>4108000</v>
      </c>
      <c r="I180" s="86">
        <f>+Tableau82425[[#This Row],[PRIX UNITAIRE (Ar) FENOINISOA]]*Tableau82425[[#This Row],[QUANTITE]]</f>
        <v>1250000</v>
      </c>
      <c r="J180" s="94"/>
      <c r="K180" s="94"/>
      <c r="L180" s="94"/>
    </row>
    <row r="181" spans="1:12" s="2" customFormat="1" ht="36" x14ac:dyDescent="0.2">
      <c r="A181" s="12" t="s">
        <v>475</v>
      </c>
      <c r="B181" s="53" t="s">
        <v>448</v>
      </c>
      <c r="C181" s="76" t="s">
        <v>571</v>
      </c>
      <c r="D181" s="67" t="s">
        <v>5</v>
      </c>
      <c r="E181" s="74">
        <v>1</v>
      </c>
      <c r="F181" s="83">
        <v>7718000</v>
      </c>
      <c r="G181" s="83">
        <v>19280000</v>
      </c>
      <c r="H181" s="86">
        <f>+Tableau82425[[#This Row],[PRIX UNITAIRE (Ar)
FANILO]]*Tableau82425[[#This Row],[QUANTITE]]</f>
        <v>7718000</v>
      </c>
      <c r="I181" s="86">
        <f>+Tableau82425[[#This Row],[PRIX UNITAIRE (Ar) FENOINISOA]]*Tableau82425[[#This Row],[QUANTITE]]</f>
        <v>19280000</v>
      </c>
      <c r="J181" s="94"/>
      <c r="K181" s="94"/>
      <c r="L181" s="94"/>
    </row>
    <row r="182" spans="1:12" s="2" customFormat="1" ht="51" x14ac:dyDescent="0.2">
      <c r="A182" s="12" t="s">
        <v>476</v>
      </c>
      <c r="B182" s="53" t="s">
        <v>449</v>
      </c>
      <c r="C182" s="76" t="s">
        <v>542</v>
      </c>
      <c r="D182" s="67" t="s">
        <v>5</v>
      </c>
      <c r="E182" s="74">
        <v>5</v>
      </c>
      <c r="F182" s="83">
        <v>851000</v>
      </c>
      <c r="G182" s="83">
        <v>1420000</v>
      </c>
      <c r="H182" s="86">
        <f>+Tableau82425[[#This Row],[PRIX UNITAIRE (Ar)
FANILO]]*Tableau82425[[#This Row],[QUANTITE]]</f>
        <v>4255000</v>
      </c>
      <c r="I182" s="86">
        <f>+Tableau82425[[#This Row],[PRIX UNITAIRE (Ar) FENOINISOA]]*Tableau82425[[#This Row],[QUANTITE]]</f>
        <v>7100000</v>
      </c>
      <c r="J182" s="94"/>
      <c r="K182" s="94"/>
      <c r="L182" s="94"/>
    </row>
    <row r="183" spans="1:12" s="2" customFormat="1" ht="36" x14ac:dyDescent="0.2">
      <c r="A183" s="12" t="s">
        <v>477</v>
      </c>
      <c r="B183" s="53" t="s">
        <v>543</v>
      </c>
      <c r="C183" s="76" t="s">
        <v>450</v>
      </c>
      <c r="D183" s="67" t="s">
        <v>5</v>
      </c>
      <c r="E183" s="74">
        <v>1</v>
      </c>
      <c r="F183" s="83">
        <v>2563000</v>
      </c>
      <c r="G183" s="83">
        <v>2455000</v>
      </c>
      <c r="H183" s="86">
        <f>+Tableau82425[[#This Row],[PRIX UNITAIRE (Ar)
FANILO]]*Tableau82425[[#This Row],[QUANTITE]]</f>
        <v>2563000</v>
      </c>
      <c r="I183" s="86">
        <f>+Tableau82425[[#This Row],[PRIX UNITAIRE (Ar) FENOINISOA]]*Tableau82425[[#This Row],[QUANTITE]]</f>
        <v>2455000</v>
      </c>
      <c r="J183" s="94"/>
      <c r="K183" s="94"/>
      <c r="L183" s="94"/>
    </row>
    <row r="184" spans="1:12" s="2" customFormat="1" ht="63.75" x14ac:dyDescent="0.2">
      <c r="A184" s="12" t="s">
        <v>478</v>
      </c>
      <c r="B184" s="53" t="s">
        <v>451</v>
      </c>
      <c r="C184" s="76" t="s">
        <v>452</v>
      </c>
      <c r="D184" s="67" t="s">
        <v>5</v>
      </c>
      <c r="E184" s="74">
        <v>6</v>
      </c>
      <c r="F184" s="83">
        <v>1362000</v>
      </c>
      <c r="G184" s="83">
        <v>215600</v>
      </c>
      <c r="H184" s="86">
        <f>+Tableau82425[[#This Row],[PRIX UNITAIRE (Ar)
FANILO]]*Tableau82425[[#This Row],[QUANTITE]]</f>
        <v>8172000</v>
      </c>
      <c r="I184" s="86">
        <f>+Tableau82425[[#This Row],[PRIX UNITAIRE (Ar) FENOINISOA]]*Tableau82425[[#This Row],[QUANTITE]]</f>
        <v>1293600</v>
      </c>
      <c r="J184" s="94"/>
      <c r="K184" s="94"/>
      <c r="L184" s="94"/>
    </row>
    <row r="185" spans="1:12" s="2" customFormat="1" ht="21" customHeight="1" x14ac:dyDescent="0.2">
      <c r="A185" s="6" t="s">
        <v>50</v>
      </c>
      <c r="B185" s="7" t="s">
        <v>41</v>
      </c>
      <c r="C185" s="7"/>
      <c r="D185" s="15"/>
      <c r="E185" s="46"/>
      <c r="F185" s="82">
        <v>0</v>
      </c>
      <c r="G185" s="82"/>
      <c r="H185" s="85">
        <f>+SUM(H186:H207)</f>
        <v>303396460</v>
      </c>
      <c r="I185" s="85">
        <f>+SUM(I186:I207)</f>
        <v>257108327.24000001</v>
      </c>
      <c r="J185" s="94"/>
      <c r="K185" s="94"/>
      <c r="L185" s="94"/>
    </row>
    <row r="186" spans="1:12" s="2" customFormat="1" ht="216" x14ac:dyDescent="0.2">
      <c r="A186" s="12" t="s">
        <v>346</v>
      </c>
      <c r="B186" s="68" t="s">
        <v>544</v>
      </c>
      <c r="C186" s="69" t="s">
        <v>492</v>
      </c>
      <c r="D186" s="70" t="s">
        <v>5</v>
      </c>
      <c r="E186" s="71" t="s">
        <v>479</v>
      </c>
      <c r="F186" s="83">
        <v>14171080</v>
      </c>
      <c r="G186" s="83">
        <v>25603925.300000001</v>
      </c>
      <c r="H186" s="86">
        <f>+Tableau82425[[#This Row],[PRIX UNITAIRE (Ar)
FANILO]]*Tableau82425[[#This Row],[QUANTITE]]</f>
        <v>28342160</v>
      </c>
      <c r="I186" s="86">
        <f>+Tableau82425[[#This Row],[PRIX UNITAIRE (Ar) FENOINISOA]]*Tableau82425[[#This Row],[QUANTITE]]</f>
        <v>51207850.600000001</v>
      </c>
      <c r="J186" s="94"/>
      <c r="K186" s="94"/>
      <c r="L186" s="94"/>
    </row>
    <row r="187" spans="1:12" s="2" customFormat="1" ht="204" x14ac:dyDescent="0.2">
      <c r="A187" s="12" t="s">
        <v>347</v>
      </c>
      <c r="B187" s="68" t="s">
        <v>545</v>
      </c>
      <c r="C187" s="69" t="s">
        <v>493</v>
      </c>
      <c r="D187" s="70" t="s">
        <v>5</v>
      </c>
      <c r="E187" s="71" t="s">
        <v>480</v>
      </c>
      <c r="F187" s="83">
        <v>8898120</v>
      </c>
      <c r="G187" s="83">
        <v>13349720.220000001</v>
      </c>
      <c r="H187" s="86">
        <f>+Tableau82425[[#This Row],[PRIX UNITAIRE (Ar)
FANILO]]*Tableau82425[[#This Row],[QUANTITE]]</f>
        <v>8898120</v>
      </c>
      <c r="I187" s="86">
        <f>+Tableau82425[[#This Row],[PRIX UNITAIRE (Ar) FENOINISOA]]*Tableau82425[[#This Row],[QUANTITE]]</f>
        <v>13349720.220000001</v>
      </c>
      <c r="J187" s="94"/>
      <c r="K187" s="94"/>
      <c r="L187" s="94"/>
    </row>
    <row r="188" spans="1:12" s="2" customFormat="1" ht="204" x14ac:dyDescent="0.2">
      <c r="A188" s="12" t="s">
        <v>348</v>
      </c>
      <c r="B188" s="68" t="s">
        <v>546</v>
      </c>
      <c r="C188" s="69" t="s">
        <v>494</v>
      </c>
      <c r="D188" s="70" t="s">
        <v>5</v>
      </c>
      <c r="E188" s="71" t="s">
        <v>480</v>
      </c>
      <c r="F188" s="83">
        <v>2636480</v>
      </c>
      <c r="G188" s="83">
        <v>1323970.3999999999</v>
      </c>
      <c r="H188" s="86">
        <f>+Tableau82425[[#This Row],[PRIX UNITAIRE (Ar)
FANILO]]*Tableau82425[[#This Row],[QUANTITE]]</f>
        <v>2636480</v>
      </c>
      <c r="I188" s="86">
        <f>+Tableau82425[[#This Row],[PRIX UNITAIRE (Ar) FENOINISOA]]*Tableau82425[[#This Row],[QUANTITE]]</f>
        <v>1323970.3999999999</v>
      </c>
      <c r="J188" s="94"/>
      <c r="K188" s="94"/>
      <c r="L188" s="94"/>
    </row>
    <row r="189" spans="1:12" s="2" customFormat="1" ht="192" x14ac:dyDescent="0.2">
      <c r="A189" s="12" t="s">
        <v>349</v>
      </c>
      <c r="B189" s="68" t="s">
        <v>547</v>
      </c>
      <c r="C189" s="69" t="s">
        <v>495</v>
      </c>
      <c r="D189" s="70" t="s">
        <v>5</v>
      </c>
      <c r="E189" s="71" t="s">
        <v>481</v>
      </c>
      <c r="F189" s="83">
        <v>1293600</v>
      </c>
      <c r="G189" s="83">
        <v>843525</v>
      </c>
      <c r="H189" s="86">
        <f>+Tableau82425[[#This Row],[PRIX UNITAIRE (Ar)
FANILO]]*Tableau82425[[#This Row],[QUANTITE]]</f>
        <v>7761600</v>
      </c>
      <c r="I189" s="86">
        <f>+Tableau82425[[#This Row],[PRIX UNITAIRE (Ar) FENOINISOA]]*Tableau82425[[#This Row],[QUANTITE]]</f>
        <v>5061150</v>
      </c>
      <c r="J189" s="94"/>
      <c r="K189" s="94"/>
      <c r="L189" s="94"/>
    </row>
    <row r="190" spans="1:12" s="2" customFormat="1" ht="204" x14ac:dyDescent="0.2">
      <c r="A190" s="12" t="s">
        <v>350</v>
      </c>
      <c r="B190" s="72" t="s">
        <v>548</v>
      </c>
      <c r="C190" s="69" t="s">
        <v>831</v>
      </c>
      <c r="D190" s="70" t="s">
        <v>5</v>
      </c>
      <c r="E190" s="71" t="s">
        <v>482</v>
      </c>
      <c r="F190" s="83">
        <v>2187360</v>
      </c>
      <c r="G190" s="83">
        <v>1635661</v>
      </c>
      <c r="H190" s="86">
        <f>+Tableau82425[[#This Row],[PRIX UNITAIRE (Ar)
FANILO]]*Tableau82425[[#This Row],[QUANTITE]]</f>
        <v>50309280</v>
      </c>
      <c r="I190" s="86">
        <f>+Tableau82425[[#This Row],[PRIX UNITAIRE (Ar) FENOINISOA]]*Tableau82425[[#This Row],[QUANTITE]]</f>
        <v>37620203</v>
      </c>
      <c r="J190" s="94"/>
      <c r="K190" s="94"/>
      <c r="L190" s="94"/>
    </row>
    <row r="191" spans="1:12" s="2" customFormat="1" ht="156" x14ac:dyDescent="0.2">
      <c r="A191" s="12" t="s">
        <v>351</v>
      </c>
      <c r="B191" s="72" t="s">
        <v>549</v>
      </c>
      <c r="C191" s="69" t="s">
        <v>496</v>
      </c>
      <c r="D191" s="70" t="s">
        <v>5</v>
      </c>
      <c r="E191" s="71" t="s">
        <v>483</v>
      </c>
      <c r="F191" s="83">
        <v>1022560</v>
      </c>
      <c r="G191" s="83">
        <v>1101981</v>
      </c>
      <c r="H191" s="86">
        <f>+Tableau82425[[#This Row],[PRIX UNITAIRE (Ar)
FANILO]]*Tableau82425[[#This Row],[QUANTITE]]</f>
        <v>3067680</v>
      </c>
      <c r="I191" s="86">
        <f>+Tableau82425[[#This Row],[PRIX UNITAIRE (Ar) FENOINISOA]]*Tableau82425[[#This Row],[QUANTITE]]</f>
        <v>3305943</v>
      </c>
      <c r="J191" s="94"/>
      <c r="K191" s="94"/>
      <c r="L191" s="94"/>
    </row>
    <row r="192" spans="1:12" s="2" customFormat="1" ht="204" x14ac:dyDescent="0.2">
      <c r="A192" s="12" t="s">
        <v>352</v>
      </c>
      <c r="B192" s="72" t="s">
        <v>550</v>
      </c>
      <c r="C192" s="69" t="s">
        <v>497</v>
      </c>
      <c r="D192" s="70" t="s">
        <v>5</v>
      </c>
      <c r="E192" s="71" t="s">
        <v>484</v>
      </c>
      <c r="F192" s="83">
        <v>3416280</v>
      </c>
      <c r="G192" s="83">
        <v>2568643</v>
      </c>
      <c r="H192" s="86">
        <f>+Tableau82425[[#This Row],[PRIX UNITAIRE (Ar)
FANILO]]*Tableau82425[[#This Row],[QUANTITE]]</f>
        <v>27330240</v>
      </c>
      <c r="I192" s="86">
        <f>+Tableau82425[[#This Row],[PRIX UNITAIRE (Ar) FENOINISOA]]*Tableau82425[[#This Row],[QUANTITE]]</f>
        <v>20549144</v>
      </c>
      <c r="J192" s="94"/>
      <c r="K192" s="94"/>
      <c r="L192" s="94"/>
    </row>
    <row r="193" spans="1:12" s="2" customFormat="1" ht="192" x14ac:dyDescent="0.2">
      <c r="A193" s="12" t="s">
        <v>353</v>
      </c>
      <c r="B193" s="72" t="s">
        <v>551</v>
      </c>
      <c r="C193" s="69" t="s">
        <v>552</v>
      </c>
      <c r="D193" s="70" t="s">
        <v>5</v>
      </c>
      <c r="E193" s="71" t="s">
        <v>485</v>
      </c>
      <c r="F193" s="83">
        <v>3998400</v>
      </c>
      <c r="G193" s="83">
        <v>1904679</v>
      </c>
      <c r="H193" s="86">
        <f>+Tableau82425[[#This Row],[PRIX UNITAIRE (Ar)
FANILO]]*Tableau82425[[#This Row],[QUANTITE]]</f>
        <v>59976000</v>
      </c>
      <c r="I193" s="86">
        <f>+Tableau82425[[#This Row],[PRIX UNITAIRE (Ar) FENOINISOA]]*Tableau82425[[#This Row],[QUANTITE]]</f>
        <v>28570185</v>
      </c>
      <c r="J193" s="94"/>
      <c r="K193" s="94"/>
      <c r="L193" s="94"/>
    </row>
    <row r="194" spans="1:12" s="2" customFormat="1" ht="156" x14ac:dyDescent="0.2">
      <c r="A194" s="12" t="s">
        <v>354</v>
      </c>
      <c r="B194" s="72" t="s">
        <v>553</v>
      </c>
      <c r="C194" s="69" t="s">
        <v>821</v>
      </c>
      <c r="D194" s="70" t="s">
        <v>5</v>
      </c>
      <c r="E194" s="71" t="s">
        <v>486</v>
      </c>
      <c r="F194" s="83">
        <v>581000</v>
      </c>
      <c r="G194" s="83">
        <v>904512</v>
      </c>
      <c r="H194" s="86">
        <f>+Tableau82425[[#This Row],[PRIX UNITAIRE (Ar)
FANILO]]*Tableau82425[[#This Row],[QUANTITE]]</f>
        <v>9296000</v>
      </c>
      <c r="I194" s="86">
        <f>+Tableau82425[[#This Row],[PRIX UNITAIRE (Ar) FENOINISOA]]*Tableau82425[[#This Row],[QUANTITE]]</f>
        <v>14472192</v>
      </c>
      <c r="J194" s="94"/>
      <c r="K194" s="94"/>
      <c r="L194" s="94"/>
    </row>
    <row r="195" spans="1:12" s="2" customFormat="1" ht="156" x14ac:dyDescent="0.2">
      <c r="A195" s="12" t="s">
        <v>355</v>
      </c>
      <c r="B195" s="72" t="s">
        <v>554</v>
      </c>
      <c r="C195" s="69" t="s">
        <v>498</v>
      </c>
      <c r="D195" s="70" t="s">
        <v>5</v>
      </c>
      <c r="E195" s="71" t="s">
        <v>480</v>
      </c>
      <c r="F195" s="83">
        <v>1509200</v>
      </c>
      <c r="G195" s="83">
        <v>1840741</v>
      </c>
      <c r="H195" s="86">
        <f>+Tableau82425[[#This Row],[PRIX UNITAIRE (Ar)
FANILO]]*Tableau82425[[#This Row],[QUANTITE]]</f>
        <v>1509200</v>
      </c>
      <c r="I195" s="86">
        <f>+Tableau82425[[#This Row],[PRIX UNITAIRE (Ar) FENOINISOA]]*Tableau82425[[#This Row],[QUANTITE]]</f>
        <v>1840741</v>
      </c>
      <c r="J195" s="94"/>
      <c r="K195" s="94"/>
      <c r="L195" s="94"/>
    </row>
    <row r="196" spans="1:12" s="2" customFormat="1" ht="192" x14ac:dyDescent="0.2">
      <c r="A196" s="12" t="s">
        <v>356</v>
      </c>
      <c r="B196" s="72" t="s">
        <v>555</v>
      </c>
      <c r="C196" s="69" t="s">
        <v>556</v>
      </c>
      <c r="D196" s="70" t="s">
        <v>5</v>
      </c>
      <c r="E196" s="71" t="s">
        <v>479</v>
      </c>
      <c r="F196" s="83">
        <v>4314240</v>
      </c>
      <c r="G196" s="83">
        <v>719242.51</v>
      </c>
      <c r="H196" s="86">
        <f>+Tableau82425[[#This Row],[PRIX UNITAIRE (Ar)
FANILO]]*Tableau82425[[#This Row],[QUANTITE]]</f>
        <v>8628480</v>
      </c>
      <c r="I196" s="86">
        <f>+Tableau82425[[#This Row],[PRIX UNITAIRE (Ar) FENOINISOA]]*Tableau82425[[#This Row],[QUANTITE]]</f>
        <v>1438485.02</v>
      </c>
      <c r="J196" s="94"/>
      <c r="K196" s="94"/>
      <c r="L196" s="94"/>
    </row>
    <row r="197" spans="1:12" s="2" customFormat="1" ht="204" x14ac:dyDescent="0.2">
      <c r="A197" s="12" t="s">
        <v>357</v>
      </c>
      <c r="B197" s="72" t="s">
        <v>557</v>
      </c>
      <c r="C197" s="69" t="s">
        <v>499</v>
      </c>
      <c r="D197" s="70" t="s">
        <v>5</v>
      </c>
      <c r="E197" s="71" t="s">
        <v>487</v>
      </c>
      <c r="F197" s="83">
        <v>2440200</v>
      </c>
      <c r="G197" s="83">
        <v>1849982</v>
      </c>
      <c r="H197" s="86">
        <f>+Tableau82425[[#This Row],[PRIX UNITAIRE (Ar)
FANILO]]*Tableau82425[[#This Row],[QUANTITE]]</f>
        <v>29282400</v>
      </c>
      <c r="I197" s="86">
        <f>+Tableau82425[[#This Row],[PRIX UNITAIRE (Ar) FENOINISOA]]*Tableau82425[[#This Row],[QUANTITE]]</f>
        <v>22199784</v>
      </c>
      <c r="J197" s="94"/>
      <c r="K197" s="94"/>
      <c r="L197" s="94"/>
    </row>
    <row r="198" spans="1:12" s="2" customFormat="1" ht="174.75" customHeight="1" x14ac:dyDescent="0.2">
      <c r="A198" s="12" t="s">
        <v>358</v>
      </c>
      <c r="B198" s="72" t="s">
        <v>558</v>
      </c>
      <c r="C198" s="69" t="s">
        <v>500</v>
      </c>
      <c r="D198" s="70" t="s">
        <v>5</v>
      </c>
      <c r="E198" s="71" t="s">
        <v>480</v>
      </c>
      <c r="F198" s="83">
        <v>9886800</v>
      </c>
      <c r="G198" s="83">
        <v>5669043</v>
      </c>
      <c r="H198" s="86">
        <f>+Tableau82425[[#This Row],[PRIX UNITAIRE (Ar)
FANILO]]*Tableau82425[[#This Row],[QUANTITE]]</f>
        <v>9886800</v>
      </c>
      <c r="I198" s="86">
        <f>+Tableau82425[[#This Row],[PRIX UNITAIRE (Ar) FENOINISOA]]*Tableau82425[[#This Row],[QUANTITE]]</f>
        <v>5669043</v>
      </c>
      <c r="J198" s="94"/>
      <c r="K198" s="94"/>
      <c r="L198" s="94"/>
    </row>
    <row r="199" spans="1:12" s="2" customFormat="1" ht="147" customHeight="1" x14ac:dyDescent="0.2">
      <c r="A199" s="12" t="s">
        <v>359</v>
      </c>
      <c r="B199" s="72" t="s">
        <v>559</v>
      </c>
      <c r="C199" s="69" t="s">
        <v>560</v>
      </c>
      <c r="D199" s="70" t="s">
        <v>5</v>
      </c>
      <c r="E199" s="71" t="s">
        <v>488</v>
      </c>
      <c r="F199" s="83">
        <v>3481352</v>
      </c>
      <c r="G199" s="83">
        <v>3370021</v>
      </c>
      <c r="H199" s="86">
        <f>+Tableau82425[[#This Row],[PRIX UNITAIRE (Ar)
FANILO]]*Tableau82425[[#This Row],[QUANTITE]]</f>
        <v>24369464</v>
      </c>
      <c r="I199" s="86">
        <f>+Tableau82425[[#This Row],[PRIX UNITAIRE (Ar) FENOINISOA]]*Tableau82425[[#This Row],[QUANTITE]]</f>
        <v>23590147</v>
      </c>
      <c r="J199" s="94"/>
      <c r="K199" s="94"/>
      <c r="L199" s="94"/>
    </row>
    <row r="200" spans="1:12" s="2" customFormat="1" ht="192" x14ac:dyDescent="0.2">
      <c r="A200" s="12" t="s">
        <v>367</v>
      </c>
      <c r="B200" s="72" t="s">
        <v>561</v>
      </c>
      <c r="C200" s="69" t="s">
        <v>501</v>
      </c>
      <c r="D200" s="70" t="s">
        <v>5</v>
      </c>
      <c r="E200" s="71" t="s">
        <v>480</v>
      </c>
      <c r="F200" s="83">
        <v>4613840</v>
      </c>
      <c r="G200" s="83">
        <v>4090739</v>
      </c>
      <c r="H200" s="86">
        <f>+Tableau82425[[#This Row],[PRIX UNITAIRE (Ar)
FANILO]]*Tableau82425[[#This Row],[QUANTITE]]</f>
        <v>4613840</v>
      </c>
      <c r="I200" s="86">
        <f>+Tableau82425[[#This Row],[PRIX UNITAIRE (Ar) FENOINISOA]]*Tableau82425[[#This Row],[QUANTITE]]</f>
        <v>4090739</v>
      </c>
      <c r="J200" s="94"/>
      <c r="K200" s="94"/>
      <c r="L200" s="94"/>
    </row>
    <row r="201" spans="1:12" s="2" customFormat="1" ht="204" x14ac:dyDescent="0.2">
      <c r="A201" s="12" t="s">
        <v>368</v>
      </c>
      <c r="B201" s="72" t="s">
        <v>562</v>
      </c>
      <c r="C201" s="69" t="s">
        <v>502</v>
      </c>
      <c r="D201" s="70" t="s">
        <v>5</v>
      </c>
      <c r="E201" s="71" t="s">
        <v>480</v>
      </c>
      <c r="F201" s="83">
        <v>2910600</v>
      </c>
      <c r="G201" s="83">
        <v>1743383</v>
      </c>
      <c r="H201" s="86">
        <f>+Tableau82425[[#This Row],[PRIX UNITAIRE (Ar)
FANILO]]*Tableau82425[[#This Row],[QUANTITE]]</f>
        <v>2910600</v>
      </c>
      <c r="I201" s="86">
        <f>+Tableau82425[[#This Row],[PRIX UNITAIRE (Ar) FENOINISOA]]*Tableau82425[[#This Row],[QUANTITE]]</f>
        <v>1743383</v>
      </c>
      <c r="J201" s="94"/>
      <c r="K201" s="94"/>
      <c r="L201" s="94"/>
    </row>
    <row r="202" spans="1:12" s="2" customFormat="1" ht="166.5" customHeight="1" x14ac:dyDescent="0.2">
      <c r="A202" s="12" t="s">
        <v>369</v>
      </c>
      <c r="B202" s="72" t="s">
        <v>563</v>
      </c>
      <c r="C202" s="69" t="s">
        <v>503</v>
      </c>
      <c r="D202" s="70" t="s">
        <v>5</v>
      </c>
      <c r="E202" s="71" t="s">
        <v>480</v>
      </c>
      <c r="F202" s="83">
        <v>1232000</v>
      </c>
      <c r="G202" s="83">
        <v>1364643</v>
      </c>
      <c r="H202" s="86">
        <f>+Tableau82425[[#This Row],[PRIX UNITAIRE (Ar)
FANILO]]*Tableau82425[[#This Row],[QUANTITE]]</f>
        <v>1232000</v>
      </c>
      <c r="I202" s="86">
        <f>+Tableau82425[[#This Row],[PRIX UNITAIRE (Ar) FENOINISOA]]*Tableau82425[[#This Row],[QUANTITE]]</f>
        <v>1364643</v>
      </c>
      <c r="J202" s="94"/>
      <c r="K202" s="94"/>
      <c r="L202" s="94"/>
    </row>
    <row r="203" spans="1:12" s="2" customFormat="1" ht="171.75" customHeight="1" x14ac:dyDescent="0.2">
      <c r="A203" s="12" t="s">
        <v>370</v>
      </c>
      <c r="B203" s="72" t="s">
        <v>564</v>
      </c>
      <c r="C203" s="69" t="s">
        <v>504</v>
      </c>
      <c r="D203" s="70" t="s">
        <v>5</v>
      </c>
      <c r="E203" s="71" t="s">
        <v>480</v>
      </c>
      <c r="F203" s="83">
        <v>13182400</v>
      </c>
      <c r="G203" s="83">
        <v>7160425</v>
      </c>
      <c r="H203" s="86">
        <f>+Tableau82425[[#This Row],[PRIX UNITAIRE (Ar)
FANILO]]*Tableau82425[[#This Row],[QUANTITE]]</f>
        <v>13182400</v>
      </c>
      <c r="I203" s="86">
        <f>+Tableau82425[[#This Row],[PRIX UNITAIRE (Ar) FENOINISOA]]*Tableau82425[[#This Row],[QUANTITE]]</f>
        <v>7160425</v>
      </c>
      <c r="J203" s="94"/>
      <c r="K203" s="94"/>
      <c r="L203" s="94"/>
    </row>
    <row r="204" spans="1:12" s="2" customFormat="1" ht="143.25" customHeight="1" x14ac:dyDescent="0.2">
      <c r="A204" s="12" t="s">
        <v>371</v>
      </c>
      <c r="B204" s="72" t="s">
        <v>565</v>
      </c>
      <c r="C204" s="69" t="s">
        <v>505</v>
      </c>
      <c r="D204" s="70" t="s">
        <v>5</v>
      </c>
      <c r="E204" s="71" t="s">
        <v>480</v>
      </c>
      <c r="F204" s="83">
        <v>4973360</v>
      </c>
      <c r="G204" s="83">
        <v>4021200</v>
      </c>
      <c r="H204" s="86">
        <f>+Tableau82425[[#This Row],[PRIX UNITAIRE (Ar)
FANILO]]*Tableau82425[[#This Row],[QUANTITE]]</f>
        <v>4973360</v>
      </c>
      <c r="I204" s="86">
        <f>+Tableau82425[[#This Row],[PRIX UNITAIRE (Ar) FENOINISOA]]*Tableau82425[[#This Row],[QUANTITE]]</f>
        <v>4021200</v>
      </c>
      <c r="J204" s="94"/>
      <c r="K204" s="94"/>
      <c r="L204" s="94"/>
    </row>
    <row r="205" spans="1:12" s="2" customFormat="1" ht="96" x14ac:dyDescent="0.2">
      <c r="A205" s="12" t="s">
        <v>489</v>
      </c>
      <c r="B205" s="72" t="s">
        <v>566</v>
      </c>
      <c r="C205" s="69" t="s">
        <v>506</v>
      </c>
      <c r="D205" s="70" t="s">
        <v>5</v>
      </c>
      <c r="E205" s="71" t="s">
        <v>480</v>
      </c>
      <c r="F205" s="83">
        <v>963000</v>
      </c>
      <c r="G205" s="83">
        <v>2897544</v>
      </c>
      <c r="H205" s="86">
        <f>+Tableau82425[[#This Row],[PRIX UNITAIRE (Ar)
FANILO]]*Tableau82425[[#This Row],[QUANTITE]]</f>
        <v>963000</v>
      </c>
      <c r="I205" s="86">
        <f>+Tableau82425[[#This Row],[PRIX UNITAIRE (Ar) FENOINISOA]]*Tableau82425[[#This Row],[QUANTITE]]</f>
        <v>2897544</v>
      </c>
      <c r="J205" s="94"/>
      <c r="K205" s="94"/>
      <c r="L205" s="94"/>
    </row>
    <row r="206" spans="1:12" s="2" customFormat="1" ht="96" x14ac:dyDescent="0.2">
      <c r="A206" s="12" t="s">
        <v>490</v>
      </c>
      <c r="B206" s="72" t="s">
        <v>567</v>
      </c>
      <c r="C206" s="69" t="s">
        <v>507</v>
      </c>
      <c r="D206" s="70" t="s">
        <v>5</v>
      </c>
      <c r="E206" s="71" t="s">
        <v>480</v>
      </c>
      <c r="F206" s="83">
        <v>1989344</v>
      </c>
      <c r="G206" s="83">
        <v>2734291</v>
      </c>
      <c r="H206" s="86">
        <f>+Tableau82425[[#This Row],[PRIX UNITAIRE (Ar)
FANILO]]*Tableau82425[[#This Row],[QUANTITE]]</f>
        <v>1989344</v>
      </c>
      <c r="I206" s="86">
        <f>+Tableau82425[[#This Row],[PRIX UNITAIRE (Ar) FENOINISOA]]*Tableau82425[[#This Row],[QUANTITE]]</f>
        <v>2734291</v>
      </c>
      <c r="J206" s="94"/>
      <c r="K206" s="94"/>
      <c r="L206" s="94"/>
    </row>
    <row r="207" spans="1:12" s="2" customFormat="1" ht="96" x14ac:dyDescent="0.2">
      <c r="A207" s="12" t="s">
        <v>491</v>
      </c>
      <c r="B207" s="72" t="s">
        <v>568</v>
      </c>
      <c r="C207" s="69" t="s">
        <v>508</v>
      </c>
      <c r="D207" s="70" t="s">
        <v>5</v>
      </c>
      <c r="E207" s="71" t="s">
        <v>480</v>
      </c>
      <c r="F207" s="83">
        <v>2238012</v>
      </c>
      <c r="G207" s="83">
        <v>2897544</v>
      </c>
      <c r="H207" s="86">
        <f>+Tableau82425[[#This Row],[PRIX UNITAIRE (Ar)
FANILO]]*Tableau82425[[#This Row],[QUANTITE]]</f>
        <v>2238012</v>
      </c>
      <c r="I207" s="86">
        <f>+Tableau82425[[#This Row],[PRIX UNITAIRE (Ar) FENOINISOA]]*Tableau82425[[#This Row],[QUANTITE]]</f>
        <v>2897544</v>
      </c>
      <c r="J207" s="94"/>
      <c r="K207" s="94"/>
      <c r="L207" s="94"/>
    </row>
    <row r="208" spans="1:12" s="2" customFormat="1" ht="21" customHeight="1" x14ac:dyDescent="0.2">
      <c r="A208" s="6" t="s">
        <v>51</v>
      </c>
      <c r="B208" s="7" t="s">
        <v>43</v>
      </c>
      <c r="C208" s="7"/>
      <c r="D208" s="15"/>
      <c r="E208" s="46"/>
      <c r="F208" s="82"/>
      <c r="G208" s="82"/>
      <c r="H208" s="85">
        <f>+SUM(H209:H234)</f>
        <v>180757264</v>
      </c>
      <c r="I208" s="85">
        <f>+SUM(I209:I234)</f>
        <v>100053396</v>
      </c>
      <c r="J208" s="94"/>
      <c r="K208" s="94"/>
      <c r="L208" s="94"/>
    </row>
    <row r="209" spans="1:12" s="2" customFormat="1" ht="72" x14ac:dyDescent="0.2">
      <c r="A209" s="65" t="s">
        <v>84</v>
      </c>
      <c r="B209" s="10" t="s">
        <v>624</v>
      </c>
      <c r="C209" s="62" t="s">
        <v>569</v>
      </c>
      <c r="D209" s="14" t="s">
        <v>25</v>
      </c>
      <c r="E209" s="47">
        <v>1</v>
      </c>
      <c r="F209" s="83">
        <v>24570000</v>
      </c>
      <c r="G209" s="83">
        <v>7278600</v>
      </c>
      <c r="H209" s="86">
        <f>+Tableau82425[[#This Row],[PRIX UNITAIRE (Ar)
FANILO]]*Tableau82425[[#This Row],[QUANTITE]]</f>
        <v>24570000</v>
      </c>
      <c r="I209" s="86">
        <f>+Tableau82425[[#This Row],[PRIX UNITAIRE (Ar) FENOINISOA]]*Tableau82425[[#This Row],[QUANTITE]]</f>
        <v>7278600</v>
      </c>
      <c r="J209" s="94"/>
      <c r="K209" s="94"/>
      <c r="L209" s="94"/>
    </row>
    <row r="210" spans="1:12" s="2" customFormat="1" ht="48" x14ac:dyDescent="0.2">
      <c r="A210" s="65" t="s">
        <v>321</v>
      </c>
      <c r="B210" s="10" t="s">
        <v>313</v>
      </c>
      <c r="C210" s="62" t="s">
        <v>312</v>
      </c>
      <c r="D210" s="15" t="s">
        <v>25</v>
      </c>
      <c r="E210" s="47">
        <v>1</v>
      </c>
      <c r="F210" s="83">
        <v>32760000</v>
      </c>
      <c r="G210" s="83">
        <v>4143840</v>
      </c>
      <c r="H210" s="86">
        <f>+Tableau82425[[#This Row],[PRIX UNITAIRE (Ar)
FANILO]]*Tableau82425[[#This Row],[QUANTITE]]</f>
        <v>32760000</v>
      </c>
      <c r="I210" s="86">
        <f>+Tableau82425[[#This Row],[PRIX UNITAIRE (Ar) FENOINISOA]]*Tableau82425[[#This Row],[QUANTITE]]</f>
        <v>4143840</v>
      </c>
      <c r="J210" s="94"/>
      <c r="K210" s="94"/>
      <c r="L210" s="94"/>
    </row>
    <row r="211" spans="1:12" s="2" customFormat="1" ht="24" x14ac:dyDescent="0.2">
      <c r="A211" s="65" t="s">
        <v>322</v>
      </c>
      <c r="B211" s="78" t="s">
        <v>822</v>
      </c>
      <c r="C211" s="62" t="s">
        <v>625</v>
      </c>
      <c r="D211" s="15" t="s">
        <v>25</v>
      </c>
      <c r="E211" s="47">
        <v>1</v>
      </c>
      <c r="F211" s="83">
        <v>3600000</v>
      </c>
      <c r="G211" s="83">
        <v>331920</v>
      </c>
      <c r="H211" s="86">
        <f>+Tableau82425[[#This Row],[PRIX UNITAIRE (Ar)
FANILO]]*Tableau82425[[#This Row],[QUANTITE]]</f>
        <v>3600000</v>
      </c>
      <c r="I211" s="86">
        <f>+Tableau82425[[#This Row],[PRIX UNITAIRE (Ar) FENOINISOA]]*Tableau82425[[#This Row],[QUANTITE]]</f>
        <v>331920</v>
      </c>
      <c r="J211" s="94"/>
      <c r="K211" s="94"/>
      <c r="L211" s="94"/>
    </row>
    <row r="212" spans="1:12" s="2" customFormat="1" ht="36" x14ac:dyDescent="0.2">
      <c r="A212" s="65" t="s">
        <v>323</v>
      </c>
      <c r="B212" s="10" t="s">
        <v>857</v>
      </c>
      <c r="C212" s="62" t="s">
        <v>626</v>
      </c>
      <c r="D212" s="15" t="s">
        <v>25</v>
      </c>
      <c r="E212" s="47">
        <v>1</v>
      </c>
      <c r="F212" s="83">
        <v>14107500</v>
      </c>
      <c r="G212" s="83">
        <v>3016200</v>
      </c>
      <c r="H212" s="86">
        <f>+Tableau82425[[#This Row],[PRIX UNITAIRE (Ar)
FANILO]]*Tableau82425[[#This Row],[QUANTITE]]</f>
        <v>14107500</v>
      </c>
      <c r="I212" s="86">
        <f>+Tableau82425[[#This Row],[PRIX UNITAIRE (Ar) FENOINISOA]]*Tableau82425[[#This Row],[QUANTITE]]</f>
        <v>3016200</v>
      </c>
      <c r="J212" s="94"/>
      <c r="K212" s="94"/>
      <c r="L212" s="94"/>
    </row>
    <row r="213" spans="1:12" s="3" customFormat="1" ht="36" x14ac:dyDescent="0.2">
      <c r="A213" s="65" t="s">
        <v>324</v>
      </c>
      <c r="B213" s="64" t="s">
        <v>862</v>
      </c>
      <c r="C213" s="79" t="s">
        <v>314</v>
      </c>
      <c r="D213" s="14" t="s">
        <v>5</v>
      </c>
      <c r="E213" s="47">
        <v>2</v>
      </c>
      <c r="F213" s="83">
        <v>600000</v>
      </c>
      <c r="G213" s="83">
        <v>2521200</v>
      </c>
      <c r="H213" s="83">
        <f>+Tableau82425[[#This Row],[PRIX UNITAIRE (Ar)
FANILO]]*Tableau82425[[#This Row],[QUANTITE]]</f>
        <v>1200000</v>
      </c>
      <c r="I213" s="86">
        <f>+Tableau82425[[#This Row],[PRIX UNITAIRE (Ar) FENOINISOA]]*Tableau82425[[#This Row],[QUANTITE]]</f>
        <v>5042400</v>
      </c>
      <c r="J213" s="97"/>
      <c r="K213" s="97"/>
      <c r="L213" s="97"/>
    </row>
    <row r="214" spans="1:12" s="2" customFormat="1" ht="36" x14ac:dyDescent="0.2">
      <c r="A214" s="65" t="s">
        <v>325</v>
      </c>
      <c r="B214" s="78" t="s">
        <v>823</v>
      </c>
      <c r="C214" s="62" t="s">
        <v>824</v>
      </c>
      <c r="D214" s="15" t="s">
        <v>25</v>
      </c>
      <c r="E214" s="47">
        <v>1</v>
      </c>
      <c r="F214" s="83">
        <v>5000000</v>
      </c>
      <c r="G214" s="83">
        <v>621600</v>
      </c>
      <c r="H214" s="86">
        <f>+Tableau82425[[#This Row],[PRIX UNITAIRE (Ar)
FANILO]]*Tableau82425[[#This Row],[QUANTITE]]</f>
        <v>5000000</v>
      </c>
      <c r="I214" s="86">
        <f>+Tableau82425[[#This Row],[PRIX UNITAIRE (Ar) FENOINISOA]]*Tableau82425[[#This Row],[QUANTITE]]</f>
        <v>621600</v>
      </c>
      <c r="J214" s="94"/>
      <c r="K214" s="94"/>
      <c r="L214" s="94"/>
    </row>
    <row r="215" spans="1:12" s="2" customFormat="1" ht="36" x14ac:dyDescent="0.2">
      <c r="A215" s="65" t="s">
        <v>326</v>
      </c>
      <c r="B215" s="10" t="s">
        <v>858</v>
      </c>
      <c r="C215" s="62" t="s">
        <v>315</v>
      </c>
      <c r="D215" s="14" t="s">
        <v>5</v>
      </c>
      <c r="E215" s="47">
        <v>18</v>
      </c>
      <c r="F215" s="83">
        <v>1097148</v>
      </c>
      <c r="G215" s="83">
        <v>1531440</v>
      </c>
      <c r="H215" s="86">
        <f>+Tableau82425[[#This Row],[PRIX UNITAIRE (Ar)
FANILO]]*Tableau82425[[#This Row],[QUANTITE]]</f>
        <v>19748664</v>
      </c>
      <c r="I215" s="86">
        <f>+Tableau82425[[#This Row],[PRIX UNITAIRE (Ar) FENOINISOA]]*Tableau82425[[#This Row],[QUANTITE]]</f>
        <v>27565920</v>
      </c>
      <c r="J215" s="94"/>
      <c r="K215" s="94"/>
      <c r="L215" s="94"/>
    </row>
    <row r="216" spans="1:12" s="2" customFormat="1" ht="36" x14ac:dyDescent="0.2">
      <c r="A216" s="65" t="s">
        <v>327</v>
      </c>
      <c r="B216" s="10" t="s">
        <v>318</v>
      </c>
      <c r="C216" s="62" t="s">
        <v>319</v>
      </c>
      <c r="D216" s="14" t="s">
        <v>5</v>
      </c>
      <c r="E216" s="47">
        <v>4</v>
      </c>
      <c r="F216" s="83">
        <v>768000</v>
      </c>
      <c r="G216" s="83">
        <v>217488</v>
      </c>
      <c r="H216" s="86">
        <f>+Tableau82425[[#This Row],[PRIX UNITAIRE (Ar)
FANILO]]*Tableau82425[[#This Row],[QUANTITE]]</f>
        <v>3072000</v>
      </c>
      <c r="I216" s="86">
        <f>+Tableau82425[[#This Row],[PRIX UNITAIRE (Ar) FENOINISOA]]*Tableau82425[[#This Row],[QUANTITE]]</f>
        <v>869952</v>
      </c>
      <c r="J216" s="94"/>
      <c r="K216" s="94"/>
      <c r="L216" s="94"/>
    </row>
    <row r="217" spans="1:12" s="2" customFormat="1" ht="36" x14ac:dyDescent="0.2">
      <c r="A217" s="65" t="s">
        <v>328</v>
      </c>
      <c r="B217" s="10" t="s">
        <v>362</v>
      </c>
      <c r="C217" s="62" t="s">
        <v>363</v>
      </c>
      <c r="D217" s="14" t="s">
        <v>5</v>
      </c>
      <c r="E217" s="47">
        <v>2</v>
      </c>
      <c r="F217" s="83">
        <v>4500000</v>
      </c>
      <c r="G217" s="83">
        <v>3403728</v>
      </c>
      <c r="H217" s="86">
        <f>+Tableau82425[[#This Row],[PRIX UNITAIRE (Ar)
FANILO]]*Tableau82425[[#This Row],[QUANTITE]]</f>
        <v>9000000</v>
      </c>
      <c r="I217" s="86">
        <f>+Tableau82425[[#This Row],[PRIX UNITAIRE (Ar) FENOINISOA]]*Tableau82425[[#This Row],[QUANTITE]]</f>
        <v>6807456</v>
      </c>
      <c r="J217" s="94"/>
      <c r="K217" s="94"/>
      <c r="L217" s="94"/>
    </row>
    <row r="218" spans="1:12" s="2" customFormat="1" ht="36" x14ac:dyDescent="0.2">
      <c r="A218" s="65" t="s">
        <v>329</v>
      </c>
      <c r="B218" s="10" t="s">
        <v>360</v>
      </c>
      <c r="C218" s="62" t="s">
        <v>512</v>
      </c>
      <c r="D218" s="14" t="s">
        <v>5</v>
      </c>
      <c r="E218" s="47">
        <v>1</v>
      </c>
      <c r="F218" s="83">
        <v>637500</v>
      </c>
      <c r="G218" s="83">
        <v>985728</v>
      </c>
      <c r="H218" s="86">
        <f>+Tableau82425[[#This Row],[PRIX UNITAIRE (Ar)
FANILO]]*Tableau82425[[#This Row],[QUANTITE]]</f>
        <v>637500</v>
      </c>
      <c r="I218" s="86">
        <f>+Tableau82425[[#This Row],[PRIX UNITAIRE (Ar) FENOINISOA]]*Tableau82425[[#This Row],[QUANTITE]]</f>
        <v>985728</v>
      </c>
      <c r="J218" s="94"/>
      <c r="K218" s="94"/>
      <c r="L218" s="94"/>
    </row>
    <row r="219" spans="1:12" s="2" customFormat="1" ht="36" x14ac:dyDescent="0.2">
      <c r="A219" s="65" t="s">
        <v>330</v>
      </c>
      <c r="B219" s="10" t="s">
        <v>361</v>
      </c>
      <c r="C219" s="62" t="s">
        <v>365</v>
      </c>
      <c r="D219" s="14" t="s">
        <v>5</v>
      </c>
      <c r="E219" s="47">
        <v>2</v>
      </c>
      <c r="F219" s="83">
        <v>3600000</v>
      </c>
      <c r="G219" s="83">
        <v>1518768</v>
      </c>
      <c r="H219" s="86">
        <f>+Tableau82425[[#This Row],[PRIX UNITAIRE (Ar)
FANILO]]*Tableau82425[[#This Row],[QUANTITE]]</f>
        <v>7200000</v>
      </c>
      <c r="I219" s="86">
        <f>+Tableau82425[[#This Row],[PRIX UNITAIRE (Ar) FENOINISOA]]*Tableau82425[[#This Row],[QUANTITE]]</f>
        <v>3037536</v>
      </c>
      <c r="J219" s="94"/>
      <c r="K219" s="94"/>
      <c r="L219" s="94"/>
    </row>
    <row r="220" spans="1:12" s="2" customFormat="1" ht="36" x14ac:dyDescent="0.2">
      <c r="A220" s="65" t="s">
        <v>331</v>
      </c>
      <c r="B220" s="10" t="s">
        <v>364</v>
      </c>
      <c r="C220" s="62" t="s">
        <v>366</v>
      </c>
      <c r="D220" s="14" t="s">
        <v>5</v>
      </c>
      <c r="E220" s="47">
        <v>1</v>
      </c>
      <c r="F220" s="83">
        <v>6000000</v>
      </c>
      <c r="G220" s="83">
        <v>2061648</v>
      </c>
      <c r="H220" s="86">
        <f>+Tableau82425[[#This Row],[PRIX UNITAIRE (Ar)
FANILO]]*Tableau82425[[#This Row],[QUANTITE]]</f>
        <v>6000000</v>
      </c>
      <c r="I220" s="86">
        <f>+Tableau82425[[#This Row],[PRIX UNITAIRE (Ar) FENOINISOA]]*Tableau82425[[#This Row],[QUANTITE]]</f>
        <v>2061648</v>
      </c>
      <c r="J220" s="94"/>
      <c r="K220" s="94"/>
      <c r="L220" s="94"/>
    </row>
    <row r="221" spans="1:12" s="2" customFormat="1" ht="36" x14ac:dyDescent="0.2">
      <c r="A221" s="65" t="s">
        <v>332</v>
      </c>
      <c r="B221" s="10" t="s">
        <v>316</v>
      </c>
      <c r="C221" s="62" t="s">
        <v>570</v>
      </c>
      <c r="D221" s="14" t="s">
        <v>5</v>
      </c>
      <c r="E221" s="47">
        <v>5</v>
      </c>
      <c r="F221" s="83">
        <v>1000000</v>
      </c>
      <c r="G221" s="83">
        <v>1125648</v>
      </c>
      <c r="H221" s="86">
        <f>+Tableau82425[[#This Row],[PRIX UNITAIRE (Ar)
FANILO]]*Tableau82425[[#This Row],[QUANTITE]]</f>
        <v>5000000</v>
      </c>
      <c r="I221" s="86">
        <f>+Tableau82425[[#This Row],[PRIX UNITAIRE (Ar) FENOINISOA]]*Tableau82425[[#This Row],[QUANTITE]]</f>
        <v>5628240</v>
      </c>
      <c r="J221" s="94"/>
      <c r="K221" s="94"/>
      <c r="L221" s="94"/>
    </row>
    <row r="222" spans="1:12" s="2" customFormat="1" ht="36" x14ac:dyDescent="0.2">
      <c r="A222" s="65" t="s">
        <v>333</v>
      </c>
      <c r="B222" s="10" t="s">
        <v>580</v>
      </c>
      <c r="C222" s="62" t="s">
        <v>513</v>
      </c>
      <c r="D222" s="14" t="s">
        <v>5</v>
      </c>
      <c r="E222" s="47">
        <v>2</v>
      </c>
      <c r="F222" s="83">
        <v>1600000</v>
      </c>
      <c r="G222" s="83">
        <v>926928</v>
      </c>
      <c r="H222" s="86">
        <f>+Tableau82425[[#This Row],[PRIX UNITAIRE (Ar)
FANILO]]*Tableau82425[[#This Row],[QUANTITE]]</f>
        <v>3200000</v>
      </c>
      <c r="I222" s="86">
        <f>+Tableau82425[[#This Row],[PRIX UNITAIRE (Ar) FENOINISOA]]*Tableau82425[[#This Row],[QUANTITE]]</f>
        <v>1853856</v>
      </c>
      <c r="J222" s="94"/>
      <c r="K222" s="94"/>
      <c r="L222" s="94"/>
    </row>
    <row r="223" spans="1:12" s="2" customFormat="1" ht="36" x14ac:dyDescent="0.2">
      <c r="A223" s="65" t="s">
        <v>334</v>
      </c>
      <c r="B223" s="10" t="s">
        <v>581</v>
      </c>
      <c r="C223" s="62" t="s">
        <v>513</v>
      </c>
      <c r="D223" s="14" t="s">
        <v>5</v>
      </c>
      <c r="E223" s="47">
        <v>2</v>
      </c>
      <c r="F223" s="83">
        <v>1800000</v>
      </c>
      <c r="G223" s="83">
        <v>1108488</v>
      </c>
      <c r="H223" s="86">
        <f>+Tableau82425[[#This Row],[PRIX UNITAIRE (Ar)
FANILO]]*Tableau82425[[#This Row],[QUANTITE]]</f>
        <v>3600000</v>
      </c>
      <c r="I223" s="86">
        <f>+Tableau82425[[#This Row],[PRIX UNITAIRE (Ar) FENOINISOA]]*Tableau82425[[#This Row],[QUANTITE]]</f>
        <v>2216976</v>
      </c>
      <c r="J223" s="94"/>
      <c r="K223" s="94"/>
      <c r="L223" s="94"/>
    </row>
    <row r="224" spans="1:12" s="2" customFormat="1" ht="48" x14ac:dyDescent="0.2">
      <c r="A224" s="65" t="s">
        <v>335</v>
      </c>
      <c r="B224" s="10" t="s">
        <v>511</v>
      </c>
      <c r="C224" s="62" t="s">
        <v>363</v>
      </c>
      <c r="D224" s="14" t="s">
        <v>5</v>
      </c>
      <c r="E224" s="47">
        <v>2</v>
      </c>
      <c r="F224" s="83">
        <v>6200000</v>
      </c>
      <c r="G224" s="83">
        <v>1125768</v>
      </c>
      <c r="H224" s="86">
        <f>+Tableau82425[[#This Row],[PRIX UNITAIRE (Ar)
FANILO]]*Tableau82425[[#This Row],[QUANTITE]]</f>
        <v>12400000</v>
      </c>
      <c r="I224" s="86">
        <f>+Tableau82425[[#This Row],[PRIX UNITAIRE (Ar) FENOINISOA]]*Tableau82425[[#This Row],[QUANTITE]]</f>
        <v>2251536</v>
      </c>
      <c r="J224" s="94"/>
      <c r="K224" s="94"/>
      <c r="L224" s="94"/>
    </row>
    <row r="225" spans="1:12" s="3" customFormat="1" ht="36" x14ac:dyDescent="0.2">
      <c r="A225" s="65" t="s">
        <v>336</v>
      </c>
      <c r="B225" s="10" t="s">
        <v>628</v>
      </c>
      <c r="C225" s="79" t="s">
        <v>627</v>
      </c>
      <c r="D225" s="14" t="s">
        <v>5</v>
      </c>
      <c r="E225" s="47">
        <v>13</v>
      </c>
      <c r="F225" s="83">
        <v>300000</v>
      </c>
      <c r="G225" s="83">
        <v>122688</v>
      </c>
      <c r="H225" s="83">
        <f>+Tableau82425[[#This Row],[PRIX UNITAIRE (Ar)
FANILO]]*Tableau82425[[#This Row],[QUANTITE]]</f>
        <v>3900000</v>
      </c>
      <c r="I225" s="86">
        <f>+Tableau82425[[#This Row],[PRIX UNITAIRE (Ar) FENOINISOA]]*Tableau82425[[#This Row],[QUANTITE]]</f>
        <v>1594944</v>
      </c>
      <c r="J225" s="97"/>
      <c r="K225" s="97"/>
      <c r="L225" s="97"/>
    </row>
    <row r="226" spans="1:12" s="2" customFormat="1" ht="36" x14ac:dyDescent="0.2">
      <c r="A226" s="65" t="s">
        <v>337</v>
      </c>
      <c r="B226" s="10" t="s">
        <v>514</v>
      </c>
      <c r="C226" s="62" t="s">
        <v>315</v>
      </c>
      <c r="D226" s="14" t="s">
        <v>5</v>
      </c>
      <c r="E226" s="47">
        <v>11</v>
      </c>
      <c r="F226" s="83">
        <v>360000</v>
      </c>
      <c r="G226" s="83">
        <v>98028</v>
      </c>
      <c r="H226" s="86">
        <f>+Tableau82425[[#This Row],[PRIX UNITAIRE (Ar)
FANILO]]*Tableau82425[[#This Row],[QUANTITE]]</f>
        <v>3960000</v>
      </c>
      <c r="I226" s="86">
        <f>+Tableau82425[[#This Row],[PRIX UNITAIRE (Ar) FENOINISOA]]*Tableau82425[[#This Row],[QUANTITE]]</f>
        <v>1078308</v>
      </c>
      <c r="J226" s="94"/>
      <c r="K226" s="94"/>
      <c r="L226" s="94"/>
    </row>
    <row r="227" spans="1:12" s="2" customFormat="1" ht="36" x14ac:dyDescent="0.2">
      <c r="A227" s="65" t="s">
        <v>338</v>
      </c>
      <c r="B227" s="10" t="s">
        <v>515</v>
      </c>
      <c r="C227" s="62" t="s">
        <v>315</v>
      </c>
      <c r="D227" s="14" t="s">
        <v>5</v>
      </c>
      <c r="E227" s="47">
        <v>18</v>
      </c>
      <c r="F227" s="83">
        <v>125000</v>
      </c>
      <c r="G227" s="83">
        <v>57528</v>
      </c>
      <c r="H227" s="86">
        <f>+Tableau82425[[#This Row],[PRIX UNITAIRE (Ar)
FANILO]]*Tableau82425[[#This Row],[QUANTITE]]</f>
        <v>2250000</v>
      </c>
      <c r="I227" s="86">
        <f>+Tableau82425[[#This Row],[PRIX UNITAIRE (Ar) FENOINISOA]]*Tableau82425[[#This Row],[QUANTITE]]</f>
        <v>1035504</v>
      </c>
      <c r="J227" s="94"/>
      <c r="K227" s="94"/>
      <c r="L227" s="94"/>
    </row>
    <row r="228" spans="1:12" s="2" customFormat="1" ht="31.5" customHeight="1" x14ac:dyDescent="0.2">
      <c r="A228" s="65" t="s">
        <v>339</v>
      </c>
      <c r="B228" s="10" t="s">
        <v>375</v>
      </c>
      <c r="C228" s="62" t="s">
        <v>315</v>
      </c>
      <c r="D228" s="14" t="s">
        <v>5</v>
      </c>
      <c r="E228" s="47">
        <v>11</v>
      </c>
      <c r="F228" s="83">
        <v>450000</v>
      </c>
      <c r="G228" s="83">
        <v>157128</v>
      </c>
      <c r="H228" s="86">
        <f>+Tableau82425[[#This Row],[PRIX UNITAIRE (Ar)
FANILO]]*Tableau82425[[#This Row],[QUANTITE]]</f>
        <v>4950000</v>
      </c>
      <c r="I228" s="86">
        <f>+Tableau82425[[#This Row],[PRIX UNITAIRE (Ar) FENOINISOA]]*Tableau82425[[#This Row],[QUANTITE]]</f>
        <v>1728408</v>
      </c>
      <c r="J228" s="94"/>
      <c r="K228" s="94"/>
      <c r="L228" s="94"/>
    </row>
    <row r="229" spans="1:12" s="2" customFormat="1" ht="36" x14ac:dyDescent="0.2">
      <c r="A229" s="65" t="s">
        <v>340</v>
      </c>
      <c r="B229" s="10" t="s">
        <v>374</v>
      </c>
      <c r="C229" s="62" t="s">
        <v>315</v>
      </c>
      <c r="D229" s="14" t="s">
        <v>5</v>
      </c>
      <c r="E229" s="47">
        <v>11</v>
      </c>
      <c r="F229" s="83">
        <v>240000</v>
      </c>
      <c r="G229" s="83">
        <v>190728</v>
      </c>
      <c r="H229" s="86">
        <f>+Tableau82425[[#This Row],[PRIX UNITAIRE (Ar)
FANILO]]*Tableau82425[[#This Row],[QUANTITE]]</f>
        <v>2640000</v>
      </c>
      <c r="I229" s="86">
        <f>+Tableau82425[[#This Row],[PRIX UNITAIRE (Ar) FENOINISOA]]*Tableau82425[[#This Row],[QUANTITE]]</f>
        <v>2098008</v>
      </c>
      <c r="J229" s="94"/>
      <c r="K229" s="94"/>
      <c r="L229" s="94"/>
    </row>
    <row r="230" spans="1:12" s="2" customFormat="1" ht="36" x14ac:dyDescent="0.2">
      <c r="A230" s="65" t="s">
        <v>341</v>
      </c>
      <c r="B230" s="10" t="s">
        <v>373</v>
      </c>
      <c r="C230" s="62" t="s">
        <v>509</v>
      </c>
      <c r="D230" s="14" t="s">
        <v>5</v>
      </c>
      <c r="E230" s="47">
        <v>3</v>
      </c>
      <c r="F230" s="83">
        <v>1500000</v>
      </c>
      <c r="G230" s="83">
        <v>841728</v>
      </c>
      <c r="H230" s="86">
        <f>+Tableau82425[[#This Row],[PRIX UNITAIRE (Ar)
FANILO]]*Tableau82425[[#This Row],[QUANTITE]]</f>
        <v>4500000</v>
      </c>
      <c r="I230" s="86">
        <f>+Tableau82425[[#This Row],[PRIX UNITAIRE (Ar) FENOINISOA]]*Tableau82425[[#This Row],[QUANTITE]]</f>
        <v>2525184</v>
      </c>
      <c r="J230" s="94"/>
      <c r="K230" s="94"/>
      <c r="L230" s="94"/>
    </row>
    <row r="231" spans="1:12" s="2" customFormat="1" ht="36" x14ac:dyDescent="0.2">
      <c r="A231" s="65" t="s">
        <v>342</v>
      </c>
      <c r="B231" s="10" t="s">
        <v>372</v>
      </c>
      <c r="C231" s="62" t="s">
        <v>317</v>
      </c>
      <c r="D231" s="14" t="s">
        <v>5</v>
      </c>
      <c r="E231" s="47">
        <v>36</v>
      </c>
      <c r="F231" s="83">
        <v>120000</v>
      </c>
      <c r="G231" s="83">
        <v>230928</v>
      </c>
      <c r="H231" s="86">
        <f>+Tableau82425[[#This Row],[PRIX UNITAIRE (Ar)
FANILO]]*Tableau82425[[#This Row],[QUANTITE]]</f>
        <v>4320000</v>
      </c>
      <c r="I231" s="86">
        <f>+Tableau82425[[#This Row],[PRIX UNITAIRE (Ar) FENOINISOA]]*Tableau82425[[#This Row],[QUANTITE]]</f>
        <v>8313408</v>
      </c>
      <c r="J231" s="94"/>
      <c r="K231" s="94"/>
      <c r="L231" s="94"/>
    </row>
    <row r="232" spans="1:12" s="2" customFormat="1" ht="24" x14ac:dyDescent="0.2">
      <c r="A232" s="65" t="s">
        <v>343</v>
      </c>
      <c r="B232" s="78" t="s">
        <v>629</v>
      </c>
      <c r="C232" s="62" t="s">
        <v>825</v>
      </c>
      <c r="D232" s="14" t="s">
        <v>5</v>
      </c>
      <c r="E232" s="47">
        <v>1</v>
      </c>
      <c r="F232" s="83">
        <v>468000</v>
      </c>
      <c r="G232" s="83">
        <v>136008</v>
      </c>
      <c r="H232" s="86">
        <f>+Tableau82425[[#This Row],[PRIX UNITAIRE (Ar)
FANILO]]*Tableau82425[[#This Row],[QUANTITE]]</f>
        <v>468000</v>
      </c>
      <c r="I232" s="86">
        <f>+Tableau82425[[#This Row],[PRIX UNITAIRE (Ar) FENOINISOA]]*Tableau82425[[#This Row],[QUANTITE]]</f>
        <v>136008</v>
      </c>
      <c r="J232" s="94"/>
      <c r="K232" s="94"/>
      <c r="L232" s="94"/>
    </row>
    <row r="233" spans="1:12" s="2" customFormat="1" ht="24" x14ac:dyDescent="0.2">
      <c r="A233" s="65" t="s">
        <v>344</v>
      </c>
      <c r="B233" s="77" t="s">
        <v>795</v>
      </c>
      <c r="C233" s="62" t="s">
        <v>798</v>
      </c>
      <c r="D233" s="14" t="s">
        <v>6</v>
      </c>
      <c r="E233" s="47">
        <v>6</v>
      </c>
      <c r="F233" s="83">
        <v>100000</v>
      </c>
      <c r="G233" s="83">
        <v>83568</v>
      </c>
      <c r="H233" s="86">
        <f>+Tableau82425[[#This Row],[PRIX UNITAIRE (Ar)
FANILO]]*Tableau82425[[#This Row],[QUANTITE]]</f>
        <v>600000</v>
      </c>
      <c r="I233" s="86">
        <f>+Tableau82425[[#This Row],[PRIX UNITAIRE (Ar) FENOINISOA]]*Tableau82425[[#This Row],[QUANTITE]]</f>
        <v>501408</v>
      </c>
      <c r="J233" s="94"/>
      <c r="K233" s="94"/>
      <c r="L233" s="94"/>
    </row>
    <row r="234" spans="1:12" s="2" customFormat="1" ht="48" x14ac:dyDescent="0.2">
      <c r="A234" s="65" t="s">
        <v>345</v>
      </c>
      <c r="B234" s="75" t="s">
        <v>835</v>
      </c>
      <c r="C234" s="79" t="s">
        <v>826</v>
      </c>
      <c r="D234" s="14" t="s">
        <v>576</v>
      </c>
      <c r="E234" s="46">
        <v>1</v>
      </c>
      <c r="F234" s="83">
        <v>2073600</v>
      </c>
      <c r="G234" s="83">
        <v>7328808</v>
      </c>
      <c r="H234" s="86">
        <f>+Tableau82425[[#This Row],[PRIX UNITAIRE (Ar)
FANILO]]*Tableau82425[[#This Row],[QUANTITE]]</f>
        <v>2073600</v>
      </c>
      <c r="I234" s="86">
        <f>+Tableau82425[[#This Row],[PRIX UNITAIRE (Ar) FENOINISOA]]*Tableau82425[[#This Row],[QUANTITE]]</f>
        <v>7328808</v>
      </c>
      <c r="J234" s="94"/>
      <c r="K234" s="94"/>
      <c r="L234" s="94"/>
    </row>
    <row r="235" spans="1:12" s="2" customFormat="1" ht="21" customHeight="1" x14ac:dyDescent="0.2">
      <c r="A235" s="6" t="s">
        <v>52</v>
      </c>
      <c r="B235" s="7" t="s">
        <v>39</v>
      </c>
      <c r="C235" s="7"/>
      <c r="D235" s="15"/>
      <c r="E235" s="47"/>
      <c r="F235" s="82"/>
      <c r="G235" s="82"/>
      <c r="H235" s="85">
        <f>+SUM(H236:H324)</f>
        <v>649548050</v>
      </c>
      <c r="I235" s="85">
        <f>+SUM(I236:I324)</f>
        <v>338324700</v>
      </c>
      <c r="J235" s="94"/>
      <c r="K235" s="94"/>
      <c r="L235" s="94"/>
    </row>
    <row r="236" spans="1:12" s="2" customFormat="1" ht="21" customHeight="1" x14ac:dyDescent="0.2">
      <c r="A236" s="65" t="s">
        <v>598</v>
      </c>
      <c r="B236" s="25" t="s">
        <v>833</v>
      </c>
      <c r="C236" s="62" t="s">
        <v>796</v>
      </c>
      <c r="D236" s="14" t="s">
        <v>576</v>
      </c>
      <c r="E236" s="47">
        <v>1</v>
      </c>
      <c r="F236" s="83">
        <v>500000</v>
      </c>
      <c r="G236" s="83">
        <v>1100000</v>
      </c>
      <c r="H236" s="86">
        <f>+Tableau82425[[#This Row],[PRIX UNITAIRE (Ar)
FANILO]]*Tableau82425[[#This Row],[QUANTITE]]</f>
        <v>500000</v>
      </c>
      <c r="I236" s="86">
        <f>+Tableau82425[[#This Row],[PRIX UNITAIRE (Ar) FENOINISOA]]*Tableau82425[[#This Row],[QUANTITE]]</f>
        <v>1100000</v>
      </c>
      <c r="J236" s="94"/>
      <c r="K236" s="94"/>
      <c r="L236" s="94"/>
    </row>
    <row r="237" spans="1:12" s="2" customFormat="1" ht="21" customHeight="1" x14ac:dyDescent="0.2">
      <c r="A237" s="65" t="s">
        <v>599</v>
      </c>
      <c r="B237" s="10" t="s">
        <v>630</v>
      </c>
      <c r="C237" s="62" t="s">
        <v>796</v>
      </c>
      <c r="D237" s="14" t="s">
        <v>5</v>
      </c>
      <c r="E237" s="47">
        <v>2</v>
      </c>
      <c r="F237" s="83">
        <v>600000</v>
      </c>
      <c r="G237" s="83">
        <v>2360800</v>
      </c>
      <c r="H237" s="86">
        <f>+Tableau82425[[#This Row],[PRIX UNITAIRE (Ar)
FANILO]]*Tableau82425[[#This Row],[QUANTITE]]</f>
        <v>1200000</v>
      </c>
      <c r="I237" s="86">
        <f>+Tableau82425[[#This Row],[PRIX UNITAIRE (Ar) FENOINISOA]]*Tableau82425[[#This Row],[QUANTITE]]</f>
        <v>4721600</v>
      </c>
      <c r="J237" s="94"/>
      <c r="K237" s="94"/>
      <c r="L237" s="94"/>
    </row>
    <row r="238" spans="1:12" s="2" customFormat="1" ht="21" customHeight="1" x14ac:dyDescent="0.2">
      <c r="A238" s="65" t="s">
        <v>600</v>
      </c>
      <c r="B238" s="10" t="s">
        <v>827</v>
      </c>
      <c r="C238" s="62" t="s">
        <v>828</v>
      </c>
      <c r="D238" s="14" t="s">
        <v>699</v>
      </c>
      <c r="E238" s="47">
        <v>20</v>
      </c>
      <c r="F238" s="83">
        <v>15000</v>
      </c>
      <c r="G238" s="83">
        <v>11600</v>
      </c>
      <c r="H238" s="86">
        <f>+Tableau82425[[#This Row],[PRIX UNITAIRE (Ar)
FANILO]]*Tableau82425[[#This Row],[QUANTITE]]</f>
        <v>300000</v>
      </c>
      <c r="I238" s="86">
        <f>+Tableau82425[[#This Row],[PRIX UNITAIRE (Ar) FENOINISOA]]*Tableau82425[[#This Row],[QUANTITE]]</f>
        <v>232000</v>
      </c>
      <c r="J238" s="94"/>
      <c r="K238" s="94"/>
      <c r="L238" s="94"/>
    </row>
    <row r="239" spans="1:12" s="2" customFormat="1" ht="21" customHeight="1" x14ac:dyDescent="0.2">
      <c r="A239" s="65" t="s">
        <v>601</v>
      </c>
      <c r="B239" s="10" t="s">
        <v>311</v>
      </c>
      <c r="C239" s="62" t="s">
        <v>311</v>
      </c>
      <c r="D239" s="14" t="s">
        <v>5</v>
      </c>
      <c r="E239" s="47">
        <v>2</v>
      </c>
      <c r="F239" s="83">
        <v>300000</v>
      </c>
      <c r="G239" s="83">
        <v>1560000</v>
      </c>
      <c r="H239" s="86">
        <f>+Tableau82425[[#This Row],[PRIX UNITAIRE (Ar)
FANILO]]*Tableau82425[[#This Row],[QUANTITE]]</f>
        <v>600000</v>
      </c>
      <c r="I239" s="86">
        <f>+Tableau82425[[#This Row],[PRIX UNITAIRE (Ar) FENOINISOA]]*Tableau82425[[#This Row],[QUANTITE]]</f>
        <v>3120000</v>
      </c>
      <c r="J239" s="94"/>
      <c r="K239" s="94"/>
      <c r="L239" s="94"/>
    </row>
    <row r="240" spans="1:12" s="2" customFormat="1" ht="21" customHeight="1" x14ac:dyDescent="0.2">
      <c r="A240" s="65" t="s">
        <v>602</v>
      </c>
      <c r="B240" s="10" t="s">
        <v>631</v>
      </c>
      <c r="C240" s="62" t="s">
        <v>796</v>
      </c>
      <c r="D240" s="14" t="s">
        <v>699</v>
      </c>
      <c r="E240" s="47">
        <v>120</v>
      </c>
      <c r="F240" s="83">
        <v>10000</v>
      </c>
      <c r="G240" s="83">
        <v>11600</v>
      </c>
      <c r="H240" s="86">
        <f>+Tableau82425[[#This Row],[PRIX UNITAIRE (Ar)
FANILO]]*Tableau82425[[#This Row],[QUANTITE]]</f>
        <v>1200000</v>
      </c>
      <c r="I240" s="86">
        <f>+Tableau82425[[#This Row],[PRIX UNITAIRE (Ar) FENOINISOA]]*Tableau82425[[#This Row],[QUANTITE]]</f>
        <v>1392000</v>
      </c>
      <c r="J240" s="94"/>
      <c r="K240" s="94"/>
      <c r="L240" s="94"/>
    </row>
    <row r="241" spans="1:12" s="2" customFormat="1" ht="21" customHeight="1" x14ac:dyDescent="0.2">
      <c r="A241" s="65" t="s">
        <v>603</v>
      </c>
      <c r="B241" s="10" t="s">
        <v>632</v>
      </c>
      <c r="C241" s="62" t="s">
        <v>796</v>
      </c>
      <c r="D241" s="14" t="s">
        <v>699</v>
      </c>
      <c r="E241" s="47">
        <v>20</v>
      </c>
      <c r="F241" s="83">
        <v>12000</v>
      </c>
      <c r="G241" s="83">
        <v>7200</v>
      </c>
      <c r="H241" s="86">
        <f>+Tableau82425[[#This Row],[PRIX UNITAIRE (Ar)
FANILO]]*Tableau82425[[#This Row],[QUANTITE]]</f>
        <v>240000</v>
      </c>
      <c r="I241" s="86">
        <f>+Tableau82425[[#This Row],[PRIX UNITAIRE (Ar) FENOINISOA]]*Tableau82425[[#This Row],[QUANTITE]]</f>
        <v>144000</v>
      </c>
      <c r="J241" s="94"/>
      <c r="K241" s="94"/>
      <c r="L241" s="94"/>
    </row>
    <row r="242" spans="1:12" s="2" customFormat="1" ht="24" x14ac:dyDescent="0.2">
      <c r="A242" s="65" t="s">
        <v>604</v>
      </c>
      <c r="B242" s="10" t="s">
        <v>803</v>
      </c>
      <c r="C242" s="62" t="s">
        <v>796</v>
      </c>
      <c r="D242" s="14" t="s">
        <v>576</v>
      </c>
      <c r="E242" s="47">
        <v>1</v>
      </c>
      <c r="F242" s="83">
        <v>2000000</v>
      </c>
      <c r="G242" s="83">
        <v>1920000</v>
      </c>
      <c r="H242" s="86">
        <f>+Tableau82425[[#This Row],[PRIX UNITAIRE (Ar)
FANILO]]*Tableau82425[[#This Row],[QUANTITE]]</f>
        <v>2000000</v>
      </c>
      <c r="I242" s="86">
        <f>+Tableau82425[[#This Row],[PRIX UNITAIRE (Ar) FENOINISOA]]*Tableau82425[[#This Row],[QUANTITE]]</f>
        <v>1920000</v>
      </c>
      <c r="J242" s="94"/>
      <c r="K242" s="94"/>
      <c r="L242" s="94"/>
    </row>
    <row r="243" spans="1:12" s="2" customFormat="1" ht="21" customHeight="1" x14ac:dyDescent="0.2">
      <c r="A243" s="65" t="s">
        <v>605</v>
      </c>
      <c r="B243" s="10" t="s">
        <v>633</v>
      </c>
      <c r="C243" s="62" t="s">
        <v>796</v>
      </c>
      <c r="D243" s="14" t="s">
        <v>699</v>
      </c>
      <c r="E243" s="47">
        <v>150</v>
      </c>
      <c r="F243" s="83">
        <v>75000</v>
      </c>
      <c r="G243" s="83">
        <v>24300</v>
      </c>
      <c r="H243" s="86">
        <f>+Tableau82425[[#This Row],[PRIX UNITAIRE (Ar)
FANILO]]*Tableau82425[[#This Row],[QUANTITE]]</f>
        <v>11250000</v>
      </c>
      <c r="I243" s="86">
        <f>+Tableau82425[[#This Row],[PRIX UNITAIRE (Ar) FENOINISOA]]*Tableau82425[[#This Row],[QUANTITE]]</f>
        <v>3645000</v>
      </c>
      <c r="J243" s="94"/>
      <c r="K243" s="94"/>
      <c r="L243" s="94"/>
    </row>
    <row r="244" spans="1:12" s="2" customFormat="1" ht="21" customHeight="1" x14ac:dyDescent="0.2">
      <c r="A244" s="65" t="s">
        <v>606</v>
      </c>
      <c r="B244" s="10" t="s">
        <v>634</v>
      </c>
      <c r="C244" s="62" t="s">
        <v>796</v>
      </c>
      <c r="D244" s="14" t="s">
        <v>5</v>
      </c>
      <c r="E244" s="47">
        <v>14</v>
      </c>
      <c r="F244" s="83">
        <v>180000</v>
      </c>
      <c r="G244" s="83">
        <v>475800</v>
      </c>
      <c r="H244" s="86">
        <f>+Tableau82425[[#This Row],[PRIX UNITAIRE (Ar)
FANILO]]*Tableau82425[[#This Row],[QUANTITE]]</f>
        <v>2520000</v>
      </c>
      <c r="I244" s="86">
        <f>+Tableau82425[[#This Row],[PRIX UNITAIRE (Ar) FENOINISOA]]*Tableau82425[[#This Row],[QUANTITE]]</f>
        <v>6661200</v>
      </c>
      <c r="J244" s="94"/>
      <c r="K244" s="94"/>
      <c r="L244" s="94"/>
    </row>
    <row r="245" spans="1:12" s="2" customFormat="1" ht="21" customHeight="1" x14ac:dyDescent="0.2">
      <c r="A245" s="65" t="s">
        <v>607</v>
      </c>
      <c r="B245" s="10" t="s">
        <v>635</v>
      </c>
      <c r="C245" s="62" t="s">
        <v>796</v>
      </c>
      <c r="D245" s="14" t="s">
        <v>5</v>
      </c>
      <c r="E245" s="47">
        <v>1</v>
      </c>
      <c r="F245" s="83">
        <v>600000</v>
      </c>
      <c r="G245" s="83">
        <v>121300</v>
      </c>
      <c r="H245" s="86">
        <f>+Tableau82425[[#This Row],[PRIX UNITAIRE (Ar)
FANILO]]*Tableau82425[[#This Row],[QUANTITE]]</f>
        <v>600000</v>
      </c>
      <c r="I245" s="86">
        <f>+Tableau82425[[#This Row],[PRIX UNITAIRE (Ar) FENOINISOA]]*Tableau82425[[#This Row],[QUANTITE]]</f>
        <v>121300</v>
      </c>
      <c r="J245" s="94"/>
      <c r="K245" s="94"/>
      <c r="L245" s="94"/>
    </row>
    <row r="246" spans="1:12" s="2" customFormat="1" ht="24" x14ac:dyDescent="0.2">
      <c r="A246" s="65" t="s">
        <v>608</v>
      </c>
      <c r="B246" s="10" t="s">
        <v>636</v>
      </c>
      <c r="C246" s="62" t="s">
        <v>796</v>
      </c>
      <c r="D246" s="14" t="s">
        <v>699</v>
      </c>
      <c r="E246" s="47">
        <v>150</v>
      </c>
      <c r="F246" s="83">
        <v>20000</v>
      </c>
      <c r="G246" s="83">
        <v>25600</v>
      </c>
      <c r="H246" s="86">
        <f>+Tableau82425[[#This Row],[PRIX UNITAIRE (Ar)
FANILO]]*Tableau82425[[#This Row],[QUANTITE]]</f>
        <v>3000000</v>
      </c>
      <c r="I246" s="86">
        <f>+Tableau82425[[#This Row],[PRIX UNITAIRE (Ar) FENOINISOA]]*Tableau82425[[#This Row],[QUANTITE]]</f>
        <v>3840000</v>
      </c>
      <c r="J246" s="94"/>
      <c r="K246" s="94"/>
      <c r="L246" s="94"/>
    </row>
    <row r="247" spans="1:12" s="2" customFormat="1" ht="21" customHeight="1" x14ac:dyDescent="0.2">
      <c r="A247" s="65" t="s">
        <v>609</v>
      </c>
      <c r="B247" s="10" t="s">
        <v>637</v>
      </c>
      <c r="C247" s="62" t="s">
        <v>796</v>
      </c>
      <c r="D247" s="14" t="s">
        <v>576</v>
      </c>
      <c r="E247" s="47">
        <v>1</v>
      </c>
      <c r="F247" s="83">
        <v>2000000</v>
      </c>
      <c r="G247" s="83">
        <v>95800</v>
      </c>
      <c r="H247" s="86">
        <f>+Tableau82425[[#This Row],[PRIX UNITAIRE (Ar)
FANILO]]*Tableau82425[[#This Row],[QUANTITE]]</f>
        <v>2000000</v>
      </c>
      <c r="I247" s="86">
        <f>+Tableau82425[[#This Row],[PRIX UNITAIRE (Ar) FENOINISOA]]*Tableau82425[[#This Row],[QUANTITE]]</f>
        <v>95800</v>
      </c>
      <c r="J247" s="94"/>
      <c r="K247" s="94"/>
      <c r="L247" s="94"/>
    </row>
    <row r="248" spans="1:12" s="2" customFormat="1" ht="24" x14ac:dyDescent="0.2">
      <c r="A248" s="65" t="s">
        <v>610</v>
      </c>
      <c r="B248" s="10" t="s">
        <v>804</v>
      </c>
      <c r="C248" s="62" t="s">
        <v>796</v>
      </c>
      <c r="D248" s="14" t="s">
        <v>576</v>
      </c>
      <c r="E248" s="47">
        <v>2</v>
      </c>
      <c r="F248" s="83">
        <v>2520000</v>
      </c>
      <c r="G248" s="83">
        <v>8650000</v>
      </c>
      <c r="H248" s="86">
        <f>+Tableau82425[[#This Row],[PRIX UNITAIRE (Ar)
FANILO]]*Tableau82425[[#This Row],[QUANTITE]]</f>
        <v>5040000</v>
      </c>
      <c r="I248" s="86">
        <f>+Tableau82425[[#This Row],[PRIX UNITAIRE (Ar) FENOINISOA]]*Tableau82425[[#This Row],[QUANTITE]]</f>
        <v>17300000</v>
      </c>
      <c r="J248" s="94"/>
      <c r="K248" s="94"/>
      <c r="L248" s="94"/>
    </row>
    <row r="249" spans="1:12" s="2" customFormat="1" ht="21" customHeight="1" x14ac:dyDescent="0.2">
      <c r="A249" s="65" t="s">
        <v>611</v>
      </c>
      <c r="B249" s="10" t="s">
        <v>638</v>
      </c>
      <c r="C249" s="62" t="s">
        <v>796</v>
      </c>
      <c r="D249" s="14" t="s">
        <v>576</v>
      </c>
      <c r="E249" s="46">
        <v>1</v>
      </c>
      <c r="F249" s="83">
        <v>600000</v>
      </c>
      <c r="G249" s="83">
        <v>3500600</v>
      </c>
      <c r="H249" s="86">
        <f>+Tableau82425[[#This Row],[PRIX UNITAIRE (Ar)
FANILO]]*Tableau82425[[#This Row],[QUANTITE]]</f>
        <v>600000</v>
      </c>
      <c r="I249" s="86">
        <f>+Tableau82425[[#This Row],[PRIX UNITAIRE (Ar) FENOINISOA]]*Tableau82425[[#This Row],[QUANTITE]]</f>
        <v>3500600</v>
      </c>
      <c r="J249" s="94"/>
      <c r="K249" s="94"/>
      <c r="L249" s="94"/>
    </row>
    <row r="250" spans="1:12" s="2" customFormat="1" ht="21" customHeight="1" x14ac:dyDescent="0.2">
      <c r="A250" s="65" t="s">
        <v>612</v>
      </c>
      <c r="B250" s="10" t="s">
        <v>639</v>
      </c>
      <c r="C250" s="62" t="s">
        <v>796</v>
      </c>
      <c r="D250" s="14" t="s">
        <v>576</v>
      </c>
      <c r="E250" s="47">
        <v>2</v>
      </c>
      <c r="F250" s="83">
        <v>450000</v>
      </c>
      <c r="G250" s="83">
        <v>2857000</v>
      </c>
      <c r="H250" s="86">
        <f>+Tableau82425[[#This Row],[PRIX UNITAIRE (Ar)
FANILO]]*Tableau82425[[#This Row],[QUANTITE]]</f>
        <v>900000</v>
      </c>
      <c r="I250" s="86">
        <f>+Tableau82425[[#This Row],[PRIX UNITAIRE (Ar) FENOINISOA]]*Tableau82425[[#This Row],[QUANTITE]]</f>
        <v>5714000</v>
      </c>
      <c r="J250" s="94"/>
      <c r="K250" s="94"/>
      <c r="L250" s="94"/>
    </row>
    <row r="251" spans="1:12" s="2" customFormat="1" ht="21" customHeight="1" x14ac:dyDescent="0.2">
      <c r="A251" s="65" t="s">
        <v>613</v>
      </c>
      <c r="B251" s="10" t="s">
        <v>640</v>
      </c>
      <c r="C251" s="62" t="s">
        <v>796</v>
      </c>
      <c r="D251" s="14" t="s">
        <v>576</v>
      </c>
      <c r="E251" s="47">
        <v>3</v>
      </c>
      <c r="F251" s="83">
        <v>1200000</v>
      </c>
      <c r="G251" s="83">
        <v>3500600</v>
      </c>
      <c r="H251" s="86">
        <f>+Tableau82425[[#This Row],[PRIX UNITAIRE (Ar)
FANILO]]*Tableau82425[[#This Row],[QUANTITE]]</f>
        <v>3600000</v>
      </c>
      <c r="I251" s="86">
        <f>+Tableau82425[[#This Row],[PRIX UNITAIRE (Ar) FENOINISOA]]*Tableau82425[[#This Row],[QUANTITE]]</f>
        <v>10501800</v>
      </c>
      <c r="J251" s="94"/>
      <c r="K251" s="94"/>
      <c r="L251" s="94"/>
    </row>
    <row r="252" spans="1:12" s="2" customFormat="1" ht="21" customHeight="1" x14ac:dyDescent="0.2">
      <c r="A252" s="65" t="s">
        <v>614</v>
      </c>
      <c r="B252" s="10" t="s">
        <v>641</v>
      </c>
      <c r="C252" s="62" t="s">
        <v>796</v>
      </c>
      <c r="D252" s="14" t="s">
        <v>576</v>
      </c>
      <c r="E252" s="47">
        <v>1</v>
      </c>
      <c r="F252" s="83">
        <v>2000000</v>
      </c>
      <c r="G252" s="83">
        <v>126800</v>
      </c>
      <c r="H252" s="86">
        <f>+Tableau82425[[#This Row],[PRIX UNITAIRE (Ar)
FANILO]]*Tableau82425[[#This Row],[QUANTITE]]</f>
        <v>2000000</v>
      </c>
      <c r="I252" s="86">
        <f>+Tableau82425[[#This Row],[PRIX UNITAIRE (Ar) FENOINISOA]]*Tableau82425[[#This Row],[QUANTITE]]</f>
        <v>126800</v>
      </c>
      <c r="J252" s="94"/>
      <c r="K252" s="94"/>
      <c r="L252" s="94"/>
    </row>
    <row r="253" spans="1:12" s="2" customFormat="1" ht="21" customHeight="1" x14ac:dyDescent="0.2">
      <c r="A253" s="65" t="s">
        <v>615</v>
      </c>
      <c r="B253" s="10" t="s">
        <v>642</v>
      </c>
      <c r="C253" s="62" t="s">
        <v>796</v>
      </c>
      <c r="D253" s="14" t="s">
        <v>699</v>
      </c>
      <c r="E253" s="47">
        <v>2000</v>
      </c>
      <c r="F253" s="83">
        <v>11880</v>
      </c>
      <c r="G253" s="83">
        <v>5900</v>
      </c>
      <c r="H253" s="86">
        <f>+Tableau82425[[#This Row],[PRIX UNITAIRE (Ar)
FANILO]]*Tableau82425[[#This Row],[QUANTITE]]</f>
        <v>23760000</v>
      </c>
      <c r="I253" s="86">
        <f>+Tableau82425[[#This Row],[PRIX UNITAIRE (Ar) FENOINISOA]]*Tableau82425[[#This Row],[QUANTITE]]</f>
        <v>11800000</v>
      </c>
      <c r="J253" s="94"/>
      <c r="K253" s="94"/>
      <c r="L253" s="94"/>
    </row>
    <row r="254" spans="1:12" s="2" customFormat="1" ht="21" customHeight="1" x14ac:dyDescent="0.2">
      <c r="A254" s="65" t="s">
        <v>616</v>
      </c>
      <c r="B254" s="10" t="s">
        <v>643</v>
      </c>
      <c r="C254" s="62" t="s">
        <v>796</v>
      </c>
      <c r="D254" s="14" t="s">
        <v>699</v>
      </c>
      <c r="E254" s="47">
        <v>400</v>
      </c>
      <c r="F254" s="83">
        <v>46170</v>
      </c>
      <c r="G254" s="83">
        <v>11900</v>
      </c>
      <c r="H254" s="86">
        <f>+Tableau82425[[#This Row],[PRIX UNITAIRE (Ar)
FANILO]]*Tableau82425[[#This Row],[QUANTITE]]</f>
        <v>18468000</v>
      </c>
      <c r="I254" s="86">
        <f>+Tableau82425[[#This Row],[PRIX UNITAIRE (Ar) FENOINISOA]]*Tableau82425[[#This Row],[QUANTITE]]</f>
        <v>4760000</v>
      </c>
      <c r="J254" s="94"/>
      <c r="K254" s="94"/>
      <c r="L254" s="94"/>
    </row>
    <row r="255" spans="1:12" s="2" customFormat="1" ht="24" x14ac:dyDescent="0.2">
      <c r="A255" s="65" t="s">
        <v>617</v>
      </c>
      <c r="B255" s="10" t="s">
        <v>644</v>
      </c>
      <c r="C255" s="62" t="s">
        <v>796</v>
      </c>
      <c r="D255" s="14" t="s">
        <v>699</v>
      </c>
      <c r="E255" s="47">
        <v>700</v>
      </c>
      <c r="F255" s="83">
        <v>11880</v>
      </c>
      <c r="G255" s="83">
        <v>6200</v>
      </c>
      <c r="H255" s="86">
        <f>+Tableau82425[[#This Row],[PRIX UNITAIRE (Ar)
FANILO]]*Tableau82425[[#This Row],[QUANTITE]]</f>
        <v>8316000</v>
      </c>
      <c r="I255" s="86">
        <f>+Tableau82425[[#This Row],[PRIX UNITAIRE (Ar) FENOINISOA]]*Tableau82425[[#This Row],[QUANTITE]]</f>
        <v>4340000</v>
      </c>
      <c r="J255" s="94"/>
      <c r="K255" s="94"/>
      <c r="L255" s="94"/>
    </row>
    <row r="256" spans="1:12" s="2" customFormat="1" ht="21" customHeight="1" x14ac:dyDescent="0.2">
      <c r="A256" s="65" t="s">
        <v>618</v>
      </c>
      <c r="B256" s="10" t="s">
        <v>645</v>
      </c>
      <c r="C256" s="62" t="s">
        <v>796</v>
      </c>
      <c r="D256" s="14" t="s">
        <v>699</v>
      </c>
      <c r="E256" s="47">
        <v>1200</v>
      </c>
      <c r="F256" s="83">
        <v>31350</v>
      </c>
      <c r="G256" s="83">
        <v>10200</v>
      </c>
      <c r="H256" s="86">
        <f>+Tableau82425[[#This Row],[PRIX UNITAIRE (Ar)
FANILO]]*Tableau82425[[#This Row],[QUANTITE]]</f>
        <v>37620000</v>
      </c>
      <c r="I256" s="86">
        <f>+Tableau82425[[#This Row],[PRIX UNITAIRE (Ar) FENOINISOA]]*Tableau82425[[#This Row],[QUANTITE]]</f>
        <v>12240000</v>
      </c>
      <c r="J256" s="94"/>
      <c r="K256" s="94"/>
      <c r="L256" s="94"/>
    </row>
    <row r="257" spans="1:12" s="2" customFormat="1" ht="21" customHeight="1" x14ac:dyDescent="0.2">
      <c r="A257" s="65" t="s">
        <v>619</v>
      </c>
      <c r="B257" s="10" t="s">
        <v>805</v>
      </c>
      <c r="C257" s="62" t="s">
        <v>796</v>
      </c>
      <c r="D257" s="14" t="s">
        <v>699</v>
      </c>
      <c r="E257" s="47">
        <v>70</v>
      </c>
      <c r="F257" s="83">
        <v>34200</v>
      </c>
      <c r="G257" s="83">
        <v>10200</v>
      </c>
      <c r="H257" s="86">
        <f>+Tableau82425[[#This Row],[PRIX UNITAIRE (Ar)
FANILO]]*Tableau82425[[#This Row],[QUANTITE]]</f>
        <v>2394000</v>
      </c>
      <c r="I257" s="86">
        <f>+Tableau82425[[#This Row],[PRIX UNITAIRE (Ar) FENOINISOA]]*Tableau82425[[#This Row],[QUANTITE]]</f>
        <v>714000</v>
      </c>
      <c r="J257" s="94"/>
      <c r="K257" s="94"/>
      <c r="L257" s="94"/>
    </row>
    <row r="258" spans="1:12" s="2" customFormat="1" ht="21" customHeight="1" x14ac:dyDescent="0.2">
      <c r="A258" s="65" t="s">
        <v>620</v>
      </c>
      <c r="B258" s="10" t="s">
        <v>646</v>
      </c>
      <c r="C258" s="62" t="s">
        <v>796</v>
      </c>
      <c r="D258" s="14" t="s">
        <v>699</v>
      </c>
      <c r="E258" s="47">
        <v>25</v>
      </c>
      <c r="F258" s="83">
        <v>35640</v>
      </c>
      <c r="G258" s="83">
        <v>11500</v>
      </c>
      <c r="H258" s="86">
        <f>+Tableau82425[[#This Row],[PRIX UNITAIRE (Ar)
FANILO]]*Tableau82425[[#This Row],[QUANTITE]]</f>
        <v>891000</v>
      </c>
      <c r="I258" s="86">
        <f>+Tableau82425[[#This Row],[PRIX UNITAIRE (Ar) FENOINISOA]]*Tableau82425[[#This Row],[QUANTITE]]</f>
        <v>287500</v>
      </c>
      <c r="J258" s="94"/>
      <c r="K258" s="94"/>
      <c r="L258" s="94"/>
    </row>
    <row r="259" spans="1:12" s="2" customFormat="1" ht="21" customHeight="1" x14ac:dyDescent="0.2">
      <c r="A259" s="65" t="s">
        <v>621</v>
      </c>
      <c r="B259" s="10" t="s">
        <v>647</v>
      </c>
      <c r="C259" s="62" t="s">
        <v>796</v>
      </c>
      <c r="D259" s="14" t="s">
        <v>699</v>
      </c>
      <c r="E259" s="47">
        <v>50</v>
      </c>
      <c r="F259" s="83">
        <v>34200</v>
      </c>
      <c r="G259" s="83">
        <v>10200</v>
      </c>
      <c r="H259" s="86">
        <f>+Tableau82425[[#This Row],[PRIX UNITAIRE (Ar)
FANILO]]*Tableau82425[[#This Row],[QUANTITE]]</f>
        <v>1710000</v>
      </c>
      <c r="I259" s="86">
        <f>+Tableau82425[[#This Row],[PRIX UNITAIRE (Ar) FENOINISOA]]*Tableau82425[[#This Row],[QUANTITE]]</f>
        <v>510000</v>
      </c>
      <c r="J259" s="94"/>
      <c r="K259" s="94"/>
      <c r="L259" s="94"/>
    </row>
    <row r="260" spans="1:12" s="2" customFormat="1" ht="21" customHeight="1" x14ac:dyDescent="0.2">
      <c r="A260" s="65" t="s">
        <v>622</v>
      </c>
      <c r="B260" s="10" t="s">
        <v>648</v>
      </c>
      <c r="C260" s="62" t="s">
        <v>796</v>
      </c>
      <c r="D260" s="14" t="s">
        <v>699</v>
      </c>
      <c r="E260" s="47">
        <v>65</v>
      </c>
      <c r="F260" s="83">
        <v>34200</v>
      </c>
      <c r="G260" s="83">
        <v>10200</v>
      </c>
      <c r="H260" s="86">
        <f>+Tableau82425[[#This Row],[PRIX UNITAIRE (Ar)
FANILO]]*Tableau82425[[#This Row],[QUANTITE]]</f>
        <v>2223000</v>
      </c>
      <c r="I260" s="86">
        <f>+Tableau82425[[#This Row],[PRIX UNITAIRE (Ar) FENOINISOA]]*Tableau82425[[#This Row],[QUANTITE]]</f>
        <v>663000</v>
      </c>
      <c r="J260" s="94"/>
      <c r="K260" s="94"/>
      <c r="L260" s="94"/>
    </row>
    <row r="261" spans="1:12" s="2" customFormat="1" ht="21" customHeight="1" x14ac:dyDescent="0.2">
      <c r="A261" s="65" t="s">
        <v>623</v>
      </c>
      <c r="B261" s="10" t="s">
        <v>649</v>
      </c>
      <c r="C261" s="62" t="s">
        <v>796</v>
      </c>
      <c r="D261" s="14" t="s">
        <v>699</v>
      </c>
      <c r="E261" s="47">
        <v>30</v>
      </c>
      <c r="F261" s="83">
        <f>+F260</f>
        <v>34200</v>
      </c>
      <c r="G261" s="83">
        <v>10200</v>
      </c>
      <c r="H261" s="86">
        <f>+Tableau82425[[#This Row],[PRIX UNITAIRE (Ar)
FANILO]]*Tableau82425[[#This Row],[QUANTITE]]</f>
        <v>1026000</v>
      </c>
      <c r="I261" s="86">
        <f>+Tableau82425[[#This Row],[PRIX UNITAIRE (Ar) FENOINISOA]]*Tableau82425[[#This Row],[QUANTITE]]</f>
        <v>306000</v>
      </c>
      <c r="J261" s="94"/>
      <c r="K261" s="94"/>
      <c r="L261" s="94"/>
    </row>
    <row r="262" spans="1:12" s="2" customFormat="1" ht="21" customHeight="1" x14ac:dyDescent="0.2">
      <c r="A262" s="65" t="s">
        <v>700</v>
      </c>
      <c r="B262" s="10" t="s">
        <v>650</v>
      </c>
      <c r="C262" s="62" t="s">
        <v>796</v>
      </c>
      <c r="D262" s="14" t="s">
        <v>699</v>
      </c>
      <c r="E262" s="47">
        <v>20</v>
      </c>
      <c r="F262" s="83">
        <v>35640</v>
      </c>
      <c r="G262" s="83">
        <v>11600</v>
      </c>
      <c r="H262" s="86">
        <f>+Tableau82425[[#This Row],[PRIX UNITAIRE (Ar)
FANILO]]*Tableau82425[[#This Row],[QUANTITE]]</f>
        <v>712800</v>
      </c>
      <c r="I262" s="86">
        <f>+Tableau82425[[#This Row],[PRIX UNITAIRE (Ar) FENOINISOA]]*Tableau82425[[#This Row],[QUANTITE]]</f>
        <v>232000</v>
      </c>
      <c r="J262" s="94"/>
      <c r="K262" s="94"/>
      <c r="L262" s="94"/>
    </row>
    <row r="263" spans="1:12" s="2" customFormat="1" ht="21" customHeight="1" x14ac:dyDescent="0.2">
      <c r="A263" s="65" t="s">
        <v>701</v>
      </c>
      <c r="B263" s="10" t="s">
        <v>651</v>
      </c>
      <c r="C263" s="62" t="s">
        <v>796</v>
      </c>
      <c r="D263" s="14" t="s">
        <v>699</v>
      </c>
      <c r="E263" s="47">
        <v>20</v>
      </c>
      <c r="F263" s="83">
        <v>35640</v>
      </c>
      <c r="G263" s="83">
        <v>11600</v>
      </c>
      <c r="H263" s="86">
        <f>+Tableau82425[[#This Row],[PRIX UNITAIRE (Ar)
FANILO]]*Tableau82425[[#This Row],[QUANTITE]]</f>
        <v>712800</v>
      </c>
      <c r="I263" s="86">
        <f>+Tableau82425[[#This Row],[PRIX UNITAIRE (Ar) FENOINISOA]]*Tableau82425[[#This Row],[QUANTITE]]</f>
        <v>232000</v>
      </c>
      <c r="J263" s="94"/>
      <c r="K263" s="94"/>
      <c r="L263" s="94"/>
    </row>
    <row r="264" spans="1:12" s="2" customFormat="1" ht="21" customHeight="1" x14ac:dyDescent="0.2">
      <c r="A264" s="65" t="s">
        <v>702</v>
      </c>
      <c r="B264" s="10" t="s">
        <v>652</v>
      </c>
      <c r="C264" s="62" t="s">
        <v>796</v>
      </c>
      <c r="D264" s="14" t="s">
        <v>699</v>
      </c>
      <c r="E264" s="47">
        <v>100</v>
      </c>
      <c r="F264" s="83">
        <v>35640</v>
      </c>
      <c r="G264" s="83">
        <v>11600</v>
      </c>
      <c r="H264" s="86">
        <f>+Tableau82425[[#This Row],[PRIX UNITAIRE (Ar)
FANILO]]*Tableau82425[[#This Row],[QUANTITE]]</f>
        <v>3564000</v>
      </c>
      <c r="I264" s="86">
        <f>+Tableau82425[[#This Row],[PRIX UNITAIRE (Ar) FENOINISOA]]*Tableau82425[[#This Row],[QUANTITE]]</f>
        <v>1160000</v>
      </c>
      <c r="J264" s="94"/>
      <c r="K264" s="94"/>
      <c r="L264" s="94"/>
    </row>
    <row r="265" spans="1:12" s="2" customFormat="1" ht="21" customHeight="1" x14ac:dyDescent="0.2">
      <c r="A265" s="65" t="s">
        <v>703</v>
      </c>
      <c r="B265" s="10" t="s">
        <v>653</v>
      </c>
      <c r="C265" s="62" t="s">
        <v>796</v>
      </c>
      <c r="D265" s="14" t="s">
        <v>699</v>
      </c>
      <c r="E265" s="47">
        <v>20</v>
      </c>
      <c r="F265" s="83">
        <v>451200</v>
      </c>
      <c r="G265" s="83">
        <v>65800</v>
      </c>
      <c r="H265" s="86">
        <f>+Tableau82425[[#This Row],[PRIX UNITAIRE (Ar)
FANILO]]*Tableau82425[[#This Row],[QUANTITE]]</f>
        <v>9024000</v>
      </c>
      <c r="I265" s="86">
        <f>+Tableau82425[[#This Row],[PRIX UNITAIRE (Ar) FENOINISOA]]*Tableau82425[[#This Row],[QUANTITE]]</f>
        <v>1316000</v>
      </c>
      <c r="J265" s="94"/>
      <c r="K265" s="94"/>
      <c r="L265" s="94"/>
    </row>
    <row r="266" spans="1:12" s="2" customFormat="1" ht="21" customHeight="1" x14ac:dyDescent="0.2">
      <c r="A266" s="65" t="s">
        <v>704</v>
      </c>
      <c r="B266" s="10" t="s">
        <v>654</v>
      </c>
      <c r="C266" s="62" t="s">
        <v>796</v>
      </c>
      <c r="D266" s="14" t="s">
        <v>699</v>
      </c>
      <c r="E266" s="47">
        <v>260</v>
      </c>
      <c r="F266" s="83">
        <v>256000</v>
      </c>
      <c r="G266" s="83">
        <v>65800</v>
      </c>
      <c r="H266" s="86">
        <f>+Tableau82425[[#This Row],[PRIX UNITAIRE (Ar)
FANILO]]*Tableau82425[[#This Row],[QUANTITE]]</f>
        <v>66560000</v>
      </c>
      <c r="I266" s="86">
        <f>+Tableau82425[[#This Row],[PRIX UNITAIRE (Ar) FENOINISOA]]*Tableau82425[[#This Row],[QUANTITE]]</f>
        <v>17108000</v>
      </c>
      <c r="J266" s="94"/>
      <c r="K266" s="94"/>
      <c r="L266" s="94"/>
    </row>
    <row r="267" spans="1:12" s="2" customFormat="1" ht="21" customHeight="1" x14ac:dyDescent="0.2">
      <c r="A267" s="65" t="s">
        <v>705</v>
      </c>
      <c r="B267" s="10" t="s">
        <v>655</v>
      </c>
      <c r="C267" s="62" t="s">
        <v>796</v>
      </c>
      <c r="D267" s="14" t="s">
        <v>699</v>
      </c>
      <c r="E267" s="47">
        <v>260</v>
      </c>
      <c r="F267" s="83">
        <v>211200</v>
      </c>
      <c r="G267" s="83">
        <v>65800</v>
      </c>
      <c r="H267" s="86">
        <f>+Tableau82425[[#This Row],[PRIX UNITAIRE (Ar)
FANILO]]*Tableau82425[[#This Row],[QUANTITE]]</f>
        <v>54912000</v>
      </c>
      <c r="I267" s="86">
        <f>+Tableau82425[[#This Row],[PRIX UNITAIRE (Ar) FENOINISOA]]*Tableau82425[[#This Row],[QUANTITE]]</f>
        <v>17108000</v>
      </c>
      <c r="J267" s="94"/>
      <c r="K267" s="94"/>
      <c r="L267" s="94"/>
    </row>
    <row r="268" spans="1:12" s="2" customFormat="1" ht="21" customHeight="1" x14ac:dyDescent="0.2">
      <c r="A268" s="65" t="s">
        <v>706</v>
      </c>
      <c r="B268" s="10" t="s">
        <v>656</v>
      </c>
      <c r="C268" s="62" t="s">
        <v>796</v>
      </c>
      <c r="D268" s="14" t="s">
        <v>699</v>
      </c>
      <c r="E268" s="47">
        <v>150</v>
      </c>
      <c r="F268" s="83">
        <v>52800</v>
      </c>
      <c r="G268" s="83">
        <v>4500</v>
      </c>
      <c r="H268" s="86">
        <f>+Tableau82425[[#This Row],[PRIX UNITAIRE (Ar)
FANILO]]*Tableau82425[[#This Row],[QUANTITE]]</f>
        <v>7920000</v>
      </c>
      <c r="I268" s="86">
        <f>+Tableau82425[[#This Row],[PRIX UNITAIRE (Ar) FENOINISOA]]*Tableau82425[[#This Row],[QUANTITE]]</f>
        <v>675000</v>
      </c>
      <c r="J268" s="94"/>
      <c r="K268" s="94"/>
      <c r="L268" s="94"/>
    </row>
    <row r="269" spans="1:12" s="2" customFormat="1" ht="21" customHeight="1" x14ac:dyDescent="0.2">
      <c r="A269" s="65" t="s">
        <v>707</v>
      </c>
      <c r="B269" s="10" t="s">
        <v>657</v>
      </c>
      <c r="C269" s="62" t="s">
        <v>796</v>
      </c>
      <c r="D269" s="14" t="s">
        <v>699</v>
      </c>
      <c r="E269" s="47">
        <v>50</v>
      </c>
      <c r="F269" s="83">
        <v>36000</v>
      </c>
      <c r="G269" s="83">
        <v>4100</v>
      </c>
      <c r="H269" s="86">
        <f>+Tableau82425[[#This Row],[PRIX UNITAIRE (Ar)
FANILO]]*Tableau82425[[#This Row],[QUANTITE]]</f>
        <v>1800000</v>
      </c>
      <c r="I269" s="86">
        <f>+Tableau82425[[#This Row],[PRIX UNITAIRE (Ar) FENOINISOA]]*Tableau82425[[#This Row],[QUANTITE]]</f>
        <v>205000</v>
      </c>
      <c r="J269" s="94"/>
      <c r="K269" s="94"/>
      <c r="L269" s="94"/>
    </row>
    <row r="270" spans="1:12" s="2" customFormat="1" ht="21" customHeight="1" x14ac:dyDescent="0.2">
      <c r="A270" s="65" t="s">
        <v>708</v>
      </c>
      <c r="B270" s="10" t="s">
        <v>658</v>
      </c>
      <c r="C270" s="62" t="s">
        <v>796</v>
      </c>
      <c r="D270" s="14" t="s">
        <v>699</v>
      </c>
      <c r="E270" s="47">
        <v>2500</v>
      </c>
      <c r="F270" s="83">
        <v>7000</v>
      </c>
      <c r="G270" s="83">
        <v>2450</v>
      </c>
      <c r="H270" s="86">
        <f>+Tableau82425[[#This Row],[PRIX UNITAIRE (Ar)
FANILO]]*Tableau82425[[#This Row],[QUANTITE]]</f>
        <v>17500000</v>
      </c>
      <c r="I270" s="86">
        <f>+Tableau82425[[#This Row],[PRIX UNITAIRE (Ar) FENOINISOA]]*Tableau82425[[#This Row],[QUANTITE]]</f>
        <v>6125000</v>
      </c>
      <c r="J270" s="94"/>
      <c r="K270" s="94"/>
      <c r="L270" s="94"/>
    </row>
    <row r="271" spans="1:12" s="2" customFormat="1" ht="21" customHeight="1" x14ac:dyDescent="0.2">
      <c r="A271" s="65" t="s">
        <v>709</v>
      </c>
      <c r="B271" s="10" t="s">
        <v>659</v>
      </c>
      <c r="C271" s="62" t="s">
        <v>796</v>
      </c>
      <c r="D271" s="14" t="s">
        <v>699</v>
      </c>
      <c r="E271" s="47">
        <v>100</v>
      </c>
      <c r="F271" s="83">
        <v>8400</v>
      </c>
      <c r="G271" s="83">
        <v>3100</v>
      </c>
      <c r="H271" s="86">
        <f>+Tableau82425[[#This Row],[PRIX UNITAIRE (Ar)
FANILO]]*Tableau82425[[#This Row],[QUANTITE]]</f>
        <v>840000</v>
      </c>
      <c r="I271" s="86">
        <f>+Tableau82425[[#This Row],[PRIX UNITAIRE (Ar) FENOINISOA]]*Tableau82425[[#This Row],[QUANTITE]]</f>
        <v>310000</v>
      </c>
      <c r="J271" s="94"/>
      <c r="K271" s="94"/>
      <c r="L271" s="94"/>
    </row>
    <row r="272" spans="1:12" s="2" customFormat="1" ht="21" customHeight="1" x14ac:dyDescent="0.2">
      <c r="A272" s="65" t="s">
        <v>710</v>
      </c>
      <c r="B272" s="10" t="s">
        <v>660</v>
      </c>
      <c r="C272" s="62" t="s">
        <v>796</v>
      </c>
      <c r="D272" s="14" t="s">
        <v>699</v>
      </c>
      <c r="E272" s="47">
        <v>250</v>
      </c>
      <c r="F272" s="83">
        <v>11368</v>
      </c>
      <c r="G272" s="83">
        <v>3100</v>
      </c>
      <c r="H272" s="86">
        <f>+Tableau82425[[#This Row],[PRIX UNITAIRE (Ar)
FANILO]]*Tableau82425[[#This Row],[QUANTITE]]</f>
        <v>2842000</v>
      </c>
      <c r="I272" s="86">
        <f>+Tableau82425[[#This Row],[PRIX UNITAIRE (Ar) FENOINISOA]]*Tableau82425[[#This Row],[QUANTITE]]</f>
        <v>775000</v>
      </c>
      <c r="J272" s="94"/>
      <c r="K272" s="94"/>
      <c r="L272" s="94"/>
    </row>
    <row r="273" spans="1:12" s="2" customFormat="1" ht="21" customHeight="1" x14ac:dyDescent="0.2">
      <c r="A273" s="65" t="s">
        <v>711</v>
      </c>
      <c r="B273" s="10" t="s">
        <v>661</v>
      </c>
      <c r="C273" s="62" t="s">
        <v>796</v>
      </c>
      <c r="D273" s="14" t="s">
        <v>699</v>
      </c>
      <c r="E273" s="47">
        <v>50</v>
      </c>
      <c r="F273" s="83">
        <v>10640</v>
      </c>
      <c r="G273" s="83">
        <v>3200</v>
      </c>
      <c r="H273" s="86">
        <f>+Tableau82425[[#This Row],[PRIX UNITAIRE (Ar)
FANILO]]*Tableau82425[[#This Row],[QUANTITE]]</f>
        <v>532000</v>
      </c>
      <c r="I273" s="86">
        <f>+Tableau82425[[#This Row],[PRIX UNITAIRE (Ar) FENOINISOA]]*Tableau82425[[#This Row],[QUANTITE]]</f>
        <v>160000</v>
      </c>
      <c r="J273" s="94"/>
      <c r="K273" s="94"/>
      <c r="L273" s="94"/>
    </row>
    <row r="274" spans="1:12" s="2" customFormat="1" ht="21" customHeight="1" x14ac:dyDescent="0.2">
      <c r="A274" s="65" t="s">
        <v>712</v>
      </c>
      <c r="B274" s="10" t="s">
        <v>662</v>
      </c>
      <c r="C274" s="62" t="s">
        <v>796</v>
      </c>
      <c r="D274" s="14" t="s">
        <v>576</v>
      </c>
      <c r="E274" s="47">
        <v>1</v>
      </c>
      <c r="F274" s="83">
        <v>24000</v>
      </c>
      <c r="G274" s="83">
        <v>21500</v>
      </c>
      <c r="H274" s="86">
        <f>+Tableau82425[[#This Row],[PRIX UNITAIRE (Ar)
FANILO]]*Tableau82425[[#This Row],[QUANTITE]]</f>
        <v>24000</v>
      </c>
      <c r="I274" s="86">
        <f>+Tableau82425[[#This Row],[PRIX UNITAIRE (Ar) FENOINISOA]]*Tableau82425[[#This Row],[QUANTITE]]</f>
        <v>21500</v>
      </c>
      <c r="J274" s="94"/>
      <c r="K274" s="94"/>
      <c r="L274" s="94"/>
    </row>
    <row r="275" spans="1:12" s="2" customFormat="1" ht="21" customHeight="1" x14ac:dyDescent="0.2">
      <c r="A275" s="65" t="s">
        <v>713</v>
      </c>
      <c r="B275" s="10" t="s">
        <v>663</v>
      </c>
      <c r="C275" s="62" t="s">
        <v>796</v>
      </c>
      <c r="D275" s="14" t="s">
        <v>576</v>
      </c>
      <c r="E275" s="47">
        <v>2</v>
      </c>
      <c r="F275" s="83">
        <v>72000</v>
      </c>
      <c r="G275" s="83">
        <v>24300</v>
      </c>
      <c r="H275" s="86">
        <f>+Tableau82425[[#This Row],[PRIX UNITAIRE (Ar)
FANILO]]*Tableau82425[[#This Row],[QUANTITE]]</f>
        <v>144000</v>
      </c>
      <c r="I275" s="86">
        <f>+Tableau82425[[#This Row],[PRIX UNITAIRE (Ar) FENOINISOA]]*Tableau82425[[#This Row],[QUANTITE]]</f>
        <v>48600</v>
      </c>
      <c r="J275" s="94"/>
      <c r="K275" s="94"/>
      <c r="L275" s="94"/>
    </row>
    <row r="276" spans="1:12" s="2" customFormat="1" ht="21" customHeight="1" x14ac:dyDescent="0.2">
      <c r="A276" s="65" t="s">
        <v>714</v>
      </c>
      <c r="B276" s="10" t="s">
        <v>664</v>
      </c>
      <c r="C276" s="62" t="s">
        <v>796</v>
      </c>
      <c r="D276" s="14" t="s">
        <v>576</v>
      </c>
      <c r="E276" s="47">
        <v>1</v>
      </c>
      <c r="F276" s="83">
        <v>1000000</v>
      </c>
      <c r="G276" s="83">
        <v>96800</v>
      </c>
      <c r="H276" s="86">
        <f>+Tableau82425[[#This Row],[PRIX UNITAIRE (Ar)
FANILO]]*Tableau82425[[#This Row],[QUANTITE]]</f>
        <v>1000000</v>
      </c>
      <c r="I276" s="86">
        <f>+Tableau82425[[#This Row],[PRIX UNITAIRE (Ar) FENOINISOA]]*Tableau82425[[#This Row],[QUANTITE]]</f>
        <v>96800</v>
      </c>
      <c r="J276" s="94"/>
      <c r="K276" s="94"/>
      <c r="L276" s="94"/>
    </row>
    <row r="277" spans="1:12" s="2" customFormat="1" ht="21" customHeight="1" x14ac:dyDescent="0.2">
      <c r="A277" s="65" t="s">
        <v>715</v>
      </c>
      <c r="B277" s="10" t="s">
        <v>665</v>
      </c>
      <c r="C277" s="62" t="s">
        <v>796</v>
      </c>
      <c r="D277" s="14" t="s">
        <v>5</v>
      </c>
      <c r="E277" s="47">
        <v>76</v>
      </c>
      <c r="F277" s="83">
        <v>64800</v>
      </c>
      <c r="G277" s="83">
        <v>20100</v>
      </c>
      <c r="H277" s="86">
        <f>+Tableau82425[[#This Row],[PRIX UNITAIRE (Ar)
FANILO]]*Tableau82425[[#This Row],[QUANTITE]]</f>
        <v>4924800</v>
      </c>
      <c r="I277" s="86">
        <f>+Tableau82425[[#This Row],[PRIX UNITAIRE (Ar) FENOINISOA]]*Tableau82425[[#This Row],[QUANTITE]]</f>
        <v>1527600</v>
      </c>
      <c r="J277" s="94"/>
      <c r="K277" s="94"/>
      <c r="L277" s="94"/>
    </row>
    <row r="278" spans="1:12" s="2" customFormat="1" ht="21" customHeight="1" x14ac:dyDescent="0.2">
      <c r="A278" s="65" t="s">
        <v>716</v>
      </c>
      <c r="B278" s="10" t="s">
        <v>666</v>
      </c>
      <c r="C278" s="62" t="s">
        <v>796</v>
      </c>
      <c r="D278" s="14" t="s">
        <v>5</v>
      </c>
      <c r="E278" s="47">
        <v>15</v>
      </c>
      <c r="F278" s="83">
        <v>86400</v>
      </c>
      <c r="G278" s="83">
        <v>20100</v>
      </c>
      <c r="H278" s="86">
        <f>+Tableau82425[[#This Row],[PRIX UNITAIRE (Ar)
FANILO]]*Tableau82425[[#This Row],[QUANTITE]]</f>
        <v>1296000</v>
      </c>
      <c r="I278" s="86">
        <f>+Tableau82425[[#This Row],[PRIX UNITAIRE (Ar) FENOINISOA]]*Tableau82425[[#This Row],[QUANTITE]]</f>
        <v>301500</v>
      </c>
      <c r="J278" s="94"/>
      <c r="K278" s="94"/>
      <c r="L278" s="94"/>
    </row>
    <row r="279" spans="1:12" s="2" customFormat="1" ht="21" customHeight="1" x14ac:dyDescent="0.2">
      <c r="A279" s="65" t="s">
        <v>717</v>
      </c>
      <c r="B279" s="10" t="s">
        <v>806</v>
      </c>
      <c r="C279" s="62" t="s">
        <v>796</v>
      </c>
      <c r="D279" s="14" t="s">
        <v>5</v>
      </c>
      <c r="E279" s="47">
        <v>18</v>
      </c>
      <c r="F279" s="83">
        <v>86400</v>
      </c>
      <c r="G279" s="83">
        <v>26500</v>
      </c>
      <c r="H279" s="86">
        <f>+Tableau82425[[#This Row],[PRIX UNITAIRE (Ar)
FANILO]]*Tableau82425[[#This Row],[QUANTITE]]</f>
        <v>1555200</v>
      </c>
      <c r="I279" s="86">
        <f>+Tableau82425[[#This Row],[PRIX UNITAIRE (Ar) FENOINISOA]]*Tableau82425[[#This Row],[QUANTITE]]</f>
        <v>477000</v>
      </c>
      <c r="J279" s="94"/>
      <c r="K279" s="94"/>
      <c r="L279" s="94"/>
    </row>
    <row r="280" spans="1:12" s="2" customFormat="1" ht="21" customHeight="1" x14ac:dyDescent="0.2">
      <c r="A280" s="65" t="s">
        <v>718</v>
      </c>
      <c r="B280" s="78" t="s">
        <v>859</v>
      </c>
      <c r="C280" s="62" t="s">
        <v>796</v>
      </c>
      <c r="D280" s="14" t="s">
        <v>576</v>
      </c>
      <c r="E280" s="47">
        <v>1</v>
      </c>
      <c r="F280" s="83">
        <v>360000</v>
      </c>
      <c r="G280" s="83">
        <v>20100</v>
      </c>
      <c r="H280" s="86">
        <f>+Tableau82425[[#This Row],[PRIX UNITAIRE (Ar)
FANILO]]*Tableau82425[[#This Row],[QUANTITE]]</f>
        <v>360000</v>
      </c>
      <c r="I280" s="86">
        <f>+Tableau82425[[#This Row],[PRIX UNITAIRE (Ar) FENOINISOA]]*Tableau82425[[#This Row],[QUANTITE]]</f>
        <v>20100</v>
      </c>
      <c r="J280" s="94"/>
      <c r="K280" s="94"/>
      <c r="L280" s="94"/>
    </row>
    <row r="281" spans="1:12" s="2" customFormat="1" ht="21" customHeight="1" x14ac:dyDescent="0.2">
      <c r="A281" s="65" t="s">
        <v>719</v>
      </c>
      <c r="B281" s="10" t="s">
        <v>667</v>
      </c>
      <c r="C281" s="62" t="s">
        <v>796</v>
      </c>
      <c r="D281" s="14" t="s">
        <v>5</v>
      </c>
      <c r="E281" s="47">
        <v>7</v>
      </c>
      <c r="F281" s="83">
        <v>86400</v>
      </c>
      <c r="G281" s="83">
        <v>32500</v>
      </c>
      <c r="H281" s="86">
        <f>+Tableau82425[[#This Row],[PRIX UNITAIRE (Ar)
FANILO]]*Tableau82425[[#This Row],[QUANTITE]]</f>
        <v>604800</v>
      </c>
      <c r="I281" s="86">
        <f>+Tableau82425[[#This Row],[PRIX UNITAIRE (Ar) FENOINISOA]]*Tableau82425[[#This Row],[QUANTITE]]</f>
        <v>227500</v>
      </c>
      <c r="J281" s="94"/>
      <c r="K281" s="94"/>
      <c r="L281" s="94"/>
    </row>
    <row r="282" spans="1:12" s="2" customFormat="1" ht="21" customHeight="1" x14ac:dyDescent="0.2">
      <c r="A282" s="65" t="s">
        <v>720</v>
      </c>
      <c r="B282" s="10" t="s">
        <v>668</v>
      </c>
      <c r="C282" s="62" t="s">
        <v>796</v>
      </c>
      <c r="D282" s="14" t="s">
        <v>5</v>
      </c>
      <c r="E282" s="47">
        <v>6</v>
      </c>
      <c r="F282" s="83">
        <v>86400</v>
      </c>
      <c r="G282" s="83">
        <v>28900</v>
      </c>
      <c r="H282" s="86">
        <f>+Tableau82425[[#This Row],[PRIX UNITAIRE (Ar)
FANILO]]*Tableau82425[[#This Row],[QUANTITE]]</f>
        <v>518400</v>
      </c>
      <c r="I282" s="86">
        <f>+Tableau82425[[#This Row],[PRIX UNITAIRE (Ar) FENOINISOA]]*Tableau82425[[#This Row],[QUANTITE]]</f>
        <v>173400</v>
      </c>
      <c r="J282" s="94"/>
      <c r="K282" s="94"/>
      <c r="L282" s="94"/>
    </row>
    <row r="283" spans="1:12" s="2" customFormat="1" ht="21" customHeight="1" x14ac:dyDescent="0.2">
      <c r="A283" s="65" t="s">
        <v>721</v>
      </c>
      <c r="B283" s="10" t="s">
        <v>669</v>
      </c>
      <c r="C283" s="62" t="s">
        <v>796</v>
      </c>
      <c r="D283" s="14" t="s">
        <v>5</v>
      </c>
      <c r="E283" s="47">
        <v>30</v>
      </c>
      <c r="F283" s="83">
        <v>129600</v>
      </c>
      <c r="G283" s="83">
        <v>28900</v>
      </c>
      <c r="H283" s="86">
        <f>+Tableau82425[[#This Row],[PRIX UNITAIRE (Ar)
FANILO]]*Tableau82425[[#This Row],[QUANTITE]]</f>
        <v>3888000</v>
      </c>
      <c r="I283" s="86">
        <f>+Tableau82425[[#This Row],[PRIX UNITAIRE (Ar) FENOINISOA]]*Tableau82425[[#This Row],[QUANTITE]]</f>
        <v>867000</v>
      </c>
      <c r="J283" s="94"/>
      <c r="K283" s="94"/>
      <c r="L283" s="94"/>
    </row>
    <row r="284" spans="1:12" s="2" customFormat="1" ht="21" customHeight="1" x14ac:dyDescent="0.2">
      <c r="A284" s="65" t="s">
        <v>722</v>
      </c>
      <c r="B284" s="10" t="s">
        <v>670</v>
      </c>
      <c r="C284" s="62" t="s">
        <v>796</v>
      </c>
      <c r="D284" s="14" t="s">
        <v>5</v>
      </c>
      <c r="E284" s="47">
        <v>456</v>
      </c>
      <c r="F284" s="83">
        <v>64800</v>
      </c>
      <c r="G284" s="83">
        <v>28500</v>
      </c>
      <c r="H284" s="86">
        <f>+Tableau82425[[#This Row],[PRIX UNITAIRE (Ar)
FANILO]]*Tableau82425[[#This Row],[QUANTITE]]</f>
        <v>29548800</v>
      </c>
      <c r="I284" s="86">
        <f>+Tableau82425[[#This Row],[PRIX UNITAIRE (Ar) FENOINISOA]]*Tableau82425[[#This Row],[QUANTITE]]</f>
        <v>12996000</v>
      </c>
      <c r="J284" s="94"/>
      <c r="K284" s="94"/>
      <c r="L284" s="94"/>
    </row>
    <row r="285" spans="1:12" s="2" customFormat="1" ht="21" customHeight="1" x14ac:dyDescent="0.2">
      <c r="A285" s="65" t="s">
        <v>723</v>
      </c>
      <c r="B285" s="10" t="s">
        <v>807</v>
      </c>
      <c r="C285" s="62" t="s">
        <v>796</v>
      </c>
      <c r="D285" s="14" t="s">
        <v>5</v>
      </c>
      <c r="E285" s="47">
        <v>1</v>
      </c>
      <c r="F285" s="83">
        <v>480000</v>
      </c>
      <c r="G285" s="83">
        <v>210300</v>
      </c>
      <c r="H285" s="86">
        <f>+Tableau82425[[#This Row],[PRIX UNITAIRE (Ar)
FANILO]]*Tableau82425[[#This Row],[QUANTITE]]</f>
        <v>480000</v>
      </c>
      <c r="I285" s="86">
        <f>+Tableau82425[[#This Row],[PRIX UNITAIRE (Ar) FENOINISOA]]*Tableau82425[[#This Row],[QUANTITE]]</f>
        <v>210300</v>
      </c>
      <c r="J285" s="94"/>
      <c r="K285" s="94"/>
      <c r="L285" s="94"/>
    </row>
    <row r="286" spans="1:12" s="2" customFormat="1" ht="21" customHeight="1" x14ac:dyDescent="0.2">
      <c r="A286" s="65" t="s">
        <v>724</v>
      </c>
      <c r="B286" s="10" t="s">
        <v>664</v>
      </c>
      <c r="C286" s="62" t="s">
        <v>796</v>
      </c>
      <c r="D286" s="14" t="s">
        <v>576</v>
      </c>
      <c r="E286" s="47">
        <v>1</v>
      </c>
      <c r="F286" s="83">
        <v>2000000</v>
      </c>
      <c r="G286" s="83">
        <v>85700</v>
      </c>
      <c r="H286" s="86">
        <f>+Tableau82425[[#This Row],[PRIX UNITAIRE (Ar)
FANILO]]*Tableau82425[[#This Row],[QUANTITE]]</f>
        <v>2000000</v>
      </c>
      <c r="I286" s="86">
        <f>+Tableau82425[[#This Row],[PRIX UNITAIRE (Ar) FENOINISOA]]*Tableau82425[[#This Row],[QUANTITE]]</f>
        <v>85700</v>
      </c>
      <c r="J286" s="94"/>
      <c r="K286" s="94"/>
      <c r="L286" s="94"/>
    </row>
    <row r="287" spans="1:12" s="2" customFormat="1" ht="21" customHeight="1" x14ac:dyDescent="0.2">
      <c r="A287" s="65" t="s">
        <v>725</v>
      </c>
      <c r="B287" s="10" t="s">
        <v>671</v>
      </c>
      <c r="C287" s="62" t="s">
        <v>796</v>
      </c>
      <c r="D287" s="14" t="s">
        <v>5</v>
      </c>
      <c r="E287" s="47">
        <v>65</v>
      </c>
      <c r="F287" s="83">
        <v>426000</v>
      </c>
      <c r="G287" s="83">
        <v>62300</v>
      </c>
      <c r="H287" s="86">
        <f>+Tableau82425[[#This Row],[PRIX UNITAIRE (Ar)
FANILO]]*Tableau82425[[#This Row],[QUANTITE]]</f>
        <v>27690000</v>
      </c>
      <c r="I287" s="86">
        <f>+Tableau82425[[#This Row],[PRIX UNITAIRE (Ar) FENOINISOA]]*Tableau82425[[#This Row],[QUANTITE]]</f>
        <v>4049500</v>
      </c>
      <c r="J287" s="94"/>
      <c r="K287" s="94"/>
      <c r="L287" s="94"/>
    </row>
    <row r="288" spans="1:12" s="2" customFormat="1" ht="21" customHeight="1" x14ac:dyDescent="0.2">
      <c r="A288" s="65" t="s">
        <v>726</v>
      </c>
      <c r="B288" s="10" t="s">
        <v>672</v>
      </c>
      <c r="C288" s="62" t="s">
        <v>796</v>
      </c>
      <c r="D288" s="14" t="s">
        <v>5</v>
      </c>
      <c r="E288" s="47">
        <v>14</v>
      </c>
      <c r="F288" s="83">
        <v>426000</v>
      </c>
      <c r="G288" s="83">
        <v>62300</v>
      </c>
      <c r="H288" s="86">
        <f>+Tableau82425[[#This Row],[PRIX UNITAIRE (Ar)
FANILO]]*Tableau82425[[#This Row],[QUANTITE]]</f>
        <v>5964000</v>
      </c>
      <c r="I288" s="86">
        <f>+Tableau82425[[#This Row],[PRIX UNITAIRE (Ar) FENOINISOA]]*Tableau82425[[#This Row],[QUANTITE]]</f>
        <v>872200</v>
      </c>
      <c r="J288" s="94"/>
      <c r="K288" s="94"/>
      <c r="L288" s="94"/>
    </row>
    <row r="289" spans="1:12" s="2" customFormat="1" ht="21" customHeight="1" x14ac:dyDescent="0.2">
      <c r="A289" s="65" t="s">
        <v>727</v>
      </c>
      <c r="B289" s="10" t="s">
        <v>673</v>
      </c>
      <c r="C289" s="62" t="s">
        <v>796</v>
      </c>
      <c r="D289" s="14" t="s">
        <v>5</v>
      </c>
      <c r="E289" s="47">
        <v>34</v>
      </c>
      <c r="F289" s="83">
        <v>360000</v>
      </c>
      <c r="G289" s="83">
        <v>45600</v>
      </c>
      <c r="H289" s="86">
        <f>+Tableau82425[[#This Row],[PRIX UNITAIRE (Ar)
FANILO]]*Tableau82425[[#This Row],[QUANTITE]]</f>
        <v>12240000</v>
      </c>
      <c r="I289" s="86">
        <f>+Tableau82425[[#This Row],[PRIX UNITAIRE (Ar) FENOINISOA]]*Tableau82425[[#This Row],[QUANTITE]]</f>
        <v>1550400</v>
      </c>
      <c r="J289" s="94"/>
      <c r="K289" s="94"/>
      <c r="L289" s="94"/>
    </row>
    <row r="290" spans="1:12" s="2" customFormat="1" ht="21" customHeight="1" x14ac:dyDescent="0.2">
      <c r="A290" s="65" t="s">
        <v>728</v>
      </c>
      <c r="B290" s="10" t="s">
        <v>674</v>
      </c>
      <c r="C290" s="62" t="s">
        <v>796</v>
      </c>
      <c r="D290" s="14" t="s">
        <v>5</v>
      </c>
      <c r="E290" s="47">
        <v>8</v>
      </c>
      <c r="F290" s="83">
        <v>114000</v>
      </c>
      <c r="G290" s="83">
        <v>63000</v>
      </c>
      <c r="H290" s="86">
        <f>+Tableau82425[[#This Row],[PRIX UNITAIRE (Ar)
FANILO]]*Tableau82425[[#This Row],[QUANTITE]]</f>
        <v>912000</v>
      </c>
      <c r="I290" s="86">
        <f>+Tableau82425[[#This Row],[PRIX UNITAIRE (Ar) FENOINISOA]]*Tableau82425[[#This Row],[QUANTITE]]</f>
        <v>504000</v>
      </c>
      <c r="J290" s="94"/>
      <c r="K290" s="94"/>
      <c r="L290" s="94"/>
    </row>
    <row r="291" spans="1:12" s="2" customFormat="1" ht="21" customHeight="1" x14ac:dyDescent="0.2">
      <c r="A291" s="65" t="s">
        <v>729</v>
      </c>
      <c r="B291" s="10" t="s">
        <v>675</v>
      </c>
      <c r="C291" s="62" t="s">
        <v>796</v>
      </c>
      <c r="D291" s="14" t="s">
        <v>5</v>
      </c>
      <c r="E291" s="47">
        <v>40</v>
      </c>
      <c r="F291" s="83">
        <v>138000</v>
      </c>
      <c r="G291" s="83">
        <v>63000</v>
      </c>
      <c r="H291" s="86">
        <f>+Tableau82425[[#This Row],[PRIX UNITAIRE (Ar)
FANILO]]*Tableau82425[[#This Row],[QUANTITE]]</f>
        <v>5520000</v>
      </c>
      <c r="I291" s="86">
        <f>+Tableau82425[[#This Row],[PRIX UNITAIRE (Ar) FENOINISOA]]*Tableau82425[[#This Row],[QUANTITE]]</f>
        <v>2520000</v>
      </c>
      <c r="J291" s="94"/>
      <c r="K291" s="94"/>
      <c r="L291" s="94"/>
    </row>
    <row r="292" spans="1:12" s="2" customFormat="1" ht="21" customHeight="1" x14ac:dyDescent="0.2">
      <c r="A292" s="65" t="s">
        <v>730</v>
      </c>
      <c r="B292" s="10" t="s">
        <v>676</v>
      </c>
      <c r="C292" s="62" t="s">
        <v>796</v>
      </c>
      <c r="D292" s="14" t="s">
        <v>5</v>
      </c>
      <c r="E292" s="47">
        <v>20</v>
      </c>
      <c r="F292" s="83">
        <v>1000000</v>
      </c>
      <c r="G292" s="83">
        <v>45100</v>
      </c>
      <c r="H292" s="86">
        <f>+Tableau82425[[#This Row],[PRIX UNITAIRE (Ar)
FANILO]]*Tableau82425[[#This Row],[QUANTITE]]</f>
        <v>20000000</v>
      </c>
      <c r="I292" s="86">
        <f>+Tableau82425[[#This Row],[PRIX UNITAIRE (Ar) FENOINISOA]]*Tableau82425[[#This Row],[QUANTITE]]</f>
        <v>902000</v>
      </c>
      <c r="J292" s="94"/>
      <c r="K292" s="94"/>
      <c r="L292" s="94"/>
    </row>
    <row r="293" spans="1:12" s="2" customFormat="1" ht="21" customHeight="1" x14ac:dyDescent="0.2">
      <c r="A293" s="65" t="s">
        <v>731</v>
      </c>
      <c r="B293" s="10" t="s">
        <v>677</v>
      </c>
      <c r="C293" s="62" t="s">
        <v>796</v>
      </c>
      <c r="D293" s="14" t="s">
        <v>5</v>
      </c>
      <c r="E293" s="47">
        <v>4</v>
      </c>
      <c r="F293" s="83">
        <v>1375000</v>
      </c>
      <c r="G293" s="83">
        <v>125600</v>
      </c>
      <c r="H293" s="86">
        <f>+Tableau82425[[#This Row],[PRIX UNITAIRE (Ar)
FANILO]]*Tableau82425[[#This Row],[QUANTITE]]</f>
        <v>5500000</v>
      </c>
      <c r="I293" s="86">
        <f>+Tableau82425[[#This Row],[PRIX UNITAIRE (Ar) FENOINISOA]]*Tableau82425[[#This Row],[QUANTITE]]</f>
        <v>502400</v>
      </c>
      <c r="J293" s="94"/>
      <c r="K293" s="94"/>
      <c r="L293" s="94"/>
    </row>
    <row r="294" spans="1:12" s="2" customFormat="1" ht="21" customHeight="1" x14ac:dyDescent="0.2">
      <c r="A294" s="65" t="s">
        <v>732</v>
      </c>
      <c r="B294" s="10" t="s">
        <v>678</v>
      </c>
      <c r="C294" s="62" t="s">
        <v>796</v>
      </c>
      <c r="D294" s="14" t="s">
        <v>5</v>
      </c>
      <c r="E294" s="47">
        <v>11</v>
      </c>
      <c r="F294" s="83">
        <v>387750</v>
      </c>
      <c r="G294" s="83">
        <v>72300</v>
      </c>
      <c r="H294" s="86">
        <f>+Tableau82425[[#This Row],[PRIX UNITAIRE (Ar)
FANILO]]*Tableau82425[[#This Row],[QUANTITE]]</f>
        <v>4265250</v>
      </c>
      <c r="I294" s="86">
        <f>+Tableau82425[[#This Row],[PRIX UNITAIRE (Ar) FENOINISOA]]*Tableau82425[[#This Row],[QUANTITE]]</f>
        <v>795300</v>
      </c>
      <c r="J294" s="94"/>
      <c r="K294" s="94"/>
      <c r="L294" s="94"/>
    </row>
    <row r="295" spans="1:12" s="2" customFormat="1" ht="21" customHeight="1" x14ac:dyDescent="0.2">
      <c r="A295" s="65" t="s">
        <v>733</v>
      </c>
      <c r="B295" s="10" t="s">
        <v>679</v>
      </c>
      <c r="C295" s="62" t="s">
        <v>796</v>
      </c>
      <c r="D295" s="14" t="s">
        <v>5</v>
      </c>
      <c r="E295" s="47">
        <v>2</v>
      </c>
      <c r="F295" s="83">
        <v>3651900</v>
      </c>
      <c r="G295" s="83">
        <v>125600</v>
      </c>
      <c r="H295" s="86">
        <f>+Tableau82425[[#This Row],[PRIX UNITAIRE (Ar)
FANILO]]*Tableau82425[[#This Row],[QUANTITE]]</f>
        <v>7303800</v>
      </c>
      <c r="I295" s="86">
        <f>+Tableau82425[[#This Row],[PRIX UNITAIRE (Ar) FENOINISOA]]*Tableau82425[[#This Row],[QUANTITE]]</f>
        <v>251200</v>
      </c>
      <c r="J295" s="94"/>
      <c r="K295" s="94"/>
      <c r="L295" s="94"/>
    </row>
    <row r="296" spans="1:12" s="2" customFormat="1" ht="21" customHeight="1" x14ac:dyDescent="0.2">
      <c r="A296" s="65" t="s">
        <v>734</v>
      </c>
      <c r="B296" s="10" t="s">
        <v>680</v>
      </c>
      <c r="C296" s="62" t="s">
        <v>796</v>
      </c>
      <c r="D296" s="14" t="s">
        <v>5</v>
      </c>
      <c r="E296" s="47">
        <v>20</v>
      </c>
      <c r="F296" s="83">
        <v>380000</v>
      </c>
      <c r="G296" s="83">
        <v>126300</v>
      </c>
      <c r="H296" s="86">
        <f>+Tableau82425[[#This Row],[PRIX UNITAIRE (Ar)
FANILO]]*Tableau82425[[#This Row],[QUANTITE]]</f>
        <v>7600000</v>
      </c>
      <c r="I296" s="86">
        <f>+Tableau82425[[#This Row],[PRIX UNITAIRE (Ar) FENOINISOA]]*Tableau82425[[#This Row],[QUANTITE]]</f>
        <v>2526000</v>
      </c>
      <c r="J296" s="94"/>
      <c r="K296" s="94"/>
      <c r="L296" s="94"/>
    </row>
    <row r="297" spans="1:12" s="2" customFormat="1" ht="24" x14ac:dyDescent="0.2">
      <c r="A297" s="65" t="s">
        <v>735</v>
      </c>
      <c r="B297" s="10" t="s">
        <v>681</v>
      </c>
      <c r="C297" s="62" t="s">
        <v>796</v>
      </c>
      <c r="D297" s="14" t="s">
        <v>5</v>
      </c>
      <c r="E297" s="47">
        <v>6</v>
      </c>
      <c r="F297" s="83">
        <v>36000</v>
      </c>
      <c r="G297" s="83">
        <v>25400</v>
      </c>
      <c r="H297" s="86">
        <f>+Tableau82425[[#This Row],[PRIX UNITAIRE (Ar)
FANILO]]*Tableau82425[[#This Row],[QUANTITE]]</f>
        <v>216000</v>
      </c>
      <c r="I297" s="86">
        <f>+Tableau82425[[#This Row],[PRIX UNITAIRE (Ar) FENOINISOA]]*Tableau82425[[#This Row],[QUANTITE]]</f>
        <v>152400</v>
      </c>
      <c r="J297" s="94"/>
      <c r="K297" s="94"/>
      <c r="L297" s="94"/>
    </row>
    <row r="298" spans="1:12" s="2" customFormat="1" ht="21" customHeight="1" x14ac:dyDescent="0.2">
      <c r="A298" s="65" t="s">
        <v>736</v>
      </c>
      <c r="B298" s="10" t="s">
        <v>682</v>
      </c>
      <c r="C298" s="62" t="s">
        <v>796</v>
      </c>
      <c r="D298" s="14" t="s">
        <v>5</v>
      </c>
      <c r="E298" s="47">
        <v>7</v>
      </c>
      <c r="F298" s="83">
        <v>1210000</v>
      </c>
      <c r="G298" s="83">
        <v>2095600</v>
      </c>
      <c r="H298" s="86">
        <f>+Tableau82425[[#This Row],[PRIX UNITAIRE (Ar)
FANILO]]*Tableau82425[[#This Row],[QUANTITE]]</f>
        <v>8470000</v>
      </c>
      <c r="I298" s="86">
        <f>+Tableau82425[[#This Row],[PRIX UNITAIRE (Ar) FENOINISOA]]*Tableau82425[[#This Row],[QUANTITE]]</f>
        <v>14669200</v>
      </c>
      <c r="J298" s="94"/>
      <c r="K298" s="94"/>
      <c r="L298" s="94"/>
    </row>
    <row r="299" spans="1:12" s="2" customFormat="1" ht="21" customHeight="1" x14ac:dyDescent="0.2">
      <c r="A299" s="65" t="s">
        <v>737</v>
      </c>
      <c r="B299" s="10" t="s">
        <v>683</v>
      </c>
      <c r="C299" s="62" t="s">
        <v>796</v>
      </c>
      <c r="D299" s="14" t="s">
        <v>5</v>
      </c>
      <c r="E299" s="47">
        <v>2</v>
      </c>
      <c r="F299" s="83">
        <v>1100000</v>
      </c>
      <c r="G299" s="83">
        <v>198500</v>
      </c>
      <c r="H299" s="86">
        <f>+Tableau82425[[#This Row],[PRIX UNITAIRE (Ar)
FANILO]]*Tableau82425[[#This Row],[QUANTITE]]</f>
        <v>2200000</v>
      </c>
      <c r="I299" s="86">
        <f>+Tableau82425[[#This Row],[PRIX UNITAIRE (Ar) FENOINISOA]]*Tableau82425[[#This Row],[QUANTITE]]</f>
        <v>397000</v>
      </c>
      <c r="J299" s="94"/>
      <c r="K299" s="94"/>
      <c r="L299" s="94"/>
    </row>
    <row r="300" spans="1:12" s="2" customFormat="1" ht="21" customHeight="1" x14ac:dyDescent="0.2">
      <c r="A300" s="65" t="s">
        <v>738</v>
      </c>
      <c r="B300" s="10" t="s">
        <v>684</v>
      </c>
      <c r="C300" s="62" t="s">
        <v>796</v>
      </c>
      <c r="D300" s="14" t="s">
        <v>576</v>
      </c>
      <c r="E300" s="47">
        <v>1</v>
      </c>
      <c r="F300" s="83">
        <v>2000000</v>
      </c>
      <c r="G300" s="83">
        <v>1598700</v>
      </c>
      <c r="H300" s="86">
        <f>+Tableau82425[[#This Row],[PRIX UNITAIRE (Ar)
FANILO]]*Tableau82425[[#This Row],[QUANTITE]]</f>
        <v>2000000</v>
      </c>
      <c r="I300" s="86">
        <f>+Tableau82425[[#This Row],[PRIX UNITAIRE (Ar) FENOINISOA]]*Tableau82425[[#This Row],[QUANTITE]]</f>
        <v>1598700</v>
      </c>
      <c r="J300" s="94"/>
      <c r="K300" s="94"/>
      <c r="L300" s="94"/>
    </row>
    <row r="301" spans="1:12" s="2" customFormat="1" ht="21" customHeight="1" x14ac:dyDescent="0.2">
      <c r="A301" s="65" t="s">
        <v>739</v>
      </c>
      <c r="B301" s="10" t="s">
        <v>808</v>
      </c>
      <c r="C301" s="62" t="s">
        <v>796</v>
      </c>
      <c r="D301" s="14" t="s">
        <v>5</v>
      </c>
      <c r="E301" s="47">
        <v>1</v>
      </c>
      <c r="F301" s="83">
        <v>9000000</v>
      </c>
      <c r="G301" s="83">
        <v>98500</v>
      </c>
      <c r="H301" s="86">
        <f>+Tableau82425[[#This Row],[PRIX UNITAIRE (Ar)
FANILO]]*Tableau82425[[#This Row],[QUANTITE]]</f>
        <v>9000000</v>
      </c>
      <c r="I301" s="86">
        <f>+Tableau82425[[#This Row],[PRIX UNITAIRE (Ar) FENOINISOA]]*Tableau82425[[#This Row],[QUANTITE]]</f>
        <v>98500</v>
      </c>
      <c r="J301" s="94"/>
      <c r="K301" s="94"/>
      <c r="L301" s="94"/>
    </row>
    <row r="302" spans="1:12" s="2" customFormat="1" ht="21" customHeight="1" x14ac:dyDescent="0.2">
      <c r="A302" s="65" t="s">
        <v>740</v>
      </c>
      <c r="B302" s="10" t="s">
        <v>809</v>
      </c>
      <c r="C302" s="62" t="s">
        <v>796</v>
      </c>
      <c r="D302" s="14" t="s">
        <v>5</v>
      </c>
      <c r="E302" s="47">
        <v>50</v>
      </c>
      <c r="F302" s="83">
        <v>30000</v>
      </c>
      <c r="G302" s="83">
        <v>156100</v>
      </c>
      <c r="H302" s="86">
        <f>+Tableau82425[[#This Row],[PRIX UNITAIRE (Ar)
FANILO]]*Tableau82425[[#This Row],[QUANTITE]]</f>
        <v>1500000</v>
      </c>
      <c r="I302" s="86">
        <f>+Tableau82425[[#This Row],[PRIX UNITAIRE (Ar) FENOINISOA]]*Tableau82425[[#This Row],[QUANTITE]]</f>
        <v>7805000</v>
      </c>
      <c r="J302" s="94"/>
      <c r="K302" s="94"/>
      <c r="L302" s="94"/>
    </row>
    <row r="303" spans="1:12" s="2" customFormat="1" ht="21" customHeight="1" x14ac:dyDescent="0.2">
      <c r="A303" s="65" t="s">
        <v>741</v>
      </c>
      <c r="B303" s="10" t="s">
        <v>685</v>
      </c>
      <c r="C303" s="62" t="s">
        <v>796</v>
      </c>
      <c r="D303" s="14" t="s">
        <v>5</v>
      </c>
      <c r="E303" s="47">
        <v>2</v>
      </c>
      <c r="F303" s="83">
        <v>250000</v>
      </c>
      <c r="G303" s="83">
        <v>91400</v>
      </c>
      <c r="H303" s="86">
        <f>+Tableau82425[[#This Row],[PRIX UNITAIRE (Ar)
FANILO]]*Tableau82425[[#This Row],[QUANTITE]]</f>
        <v>500000</v>
      </c>
      <c r="I303" s="86">
        <f>+Tableau82425[[#This Row],[PRIX UNITAIRE (Ar) FENOINISOA]]*Tableau82425[[#This Row],[QUANTITE]]</f>
        <v>182800</v>
      </c>
      <c r="J303" s="94"/>
      <c r="K303" s="94"/>
      <c r="L303" s="94"/>
    </row>
    <row r="304" spans="1:12" s="2" customFormat="1" ht="21" customHeight="1" x14ac:dyDescent="0.2">
      <c r="A304" s="65" t="s">
        <v>742</v>
      </c>
      <c r="B304" s="10" t="s">
        <v>686</v>
      </c>
      <c r="C304" s="62" t="s">
        <v>796</v>
      </c>
      <c r="D304" s="14" t="s">
        <v>5</v>
      </c>
      <c r="E304" s="47">
        <v>1</v>
      </c>
      <c r="F304" s="83">
        <v>1800000</v>
      </c>
      <c r="G304" s="83">
        <v>1250000</v>
      </c>
      <c r="H304" s="86">
        <f>+Tableau82425[[#This Row],[PRIX UNITAIRE (Ar)
FANILO]]*Tableau82425[[#This Row],[QUANTITE]]</f>
        <v>1800000</v>
      </c>
      <c r="I304" s="86">
        <f>+Tableau82425[[#This Row],[PRIX UNITAIRE (Ar) FENOINISOA]]*Tableau82425[[#This Row],[QUANTITE]]</f>
        <v>1250000</v>
      </c>
      <c r="J304" s="94"/>
      <c r="K304" s="94"/>
      <c r="L304" s="94"/>
    </row>
    <row r="305" spans="1:12" s="2" customFormat="1" ht="21" customHeight="1" x14ac:dyDescent="0.2">
      <c r="A305" s="65" t="s">
        <v>743</v>
      </c>
      <c r="B305" s="10" t="s">
        <v>687</v>
      </c>
      <c r="C305" s="62" t="s">
        <v>796</v>
      </c>
      <c r="D305" s="14" t="s">
        <v>576</v>
      </c>
      <c r="E305" s="47">
        <v>1</v>
      </c>
      <c r="F305" s="83">
        <v>2000000</v>
      </c>
      <c r="G305" s="83">
        <v>98500</v>
      </c>
      <c r="H305" s="86">
        <f>+Tableau82425[[#This Row],[PRIX UNITAIRE (Ar)
FANILO]]*Tableau82425[[#This Row],[QUANTITE]]</f>
        <v>2000000</v>
      </c>
      <c r="I305" s="86">
        <f>+Tableau82425[[#This Row],[PRIX UNITAIRE (Ar) FENOINISOA]]*Tableau82425[[#This Row],[QUANTITE]]</f>
        <v>98500</v>
      </c>
      <c r="J305" s="94"/>
      <c r="K305" s="94"/>
      <c r="L305" s="94"/>
    </row>
    <row r="306" spans="1:12" s="2" customFormat="1" ht="21" customHeight="1" x14ac:dyDescent="0.2">
      <c r="A306" s="65" t="s">
        <v>744</v>
      </c>
      <c r="B306" s="10" t="s">
        <v>688</v>
      </c>
      <c r="C306" s="62" t="s">
        <v>796</v>
      </c>
      <c r="D306" s="14" t="s">
        <v>5</v>
      </c>
      <c r="E306" s="47">
        <v>2</v>
      </c>
      <c r="F306" s="83">
        <v>250000</v>
      </c>
      <c r="G306" s="83">
        <v>256000</v>
      </c>
      <c r="H306" s="86">
        <f>+Tableau82425[[#This Row],[PRIX UNITAIRE (Ar)
FANILO]]*Tableau82425[[#This Row],[QUANTITE]]</f>
        <v>500000</v>
      </c>
      <c r="I306" s="86">
        <f>+Tableau82425[[#This Row],[PRIX UNITAIRE (Ar) FENOINISOA]]*Tableau82425[[#This Row],[QUANTITE]]</f>
        <v>512000</v>
      </c>
      <c r="J306" s="94"/>
      <c r="K306" s="94"/>
      <c r="L306" s="94"/>
    </row>
    <row r="307" spans="1:12" s="2" customFormat="1" ht="21" customHeight="1" x14ac:dyDescent="0.2">
      <c r="A307" s="65" t="s">
        <v>745</v>
      </c>
      <c r="B307" s="10" t="s">
        <v>641</v>
      </c>
      <c r="C307" s="62" t="s">
        <v>796</v>
      </c>
      <c r="D307" s="14" t="s">
        <v>576</v>
      </c>
      <c r="E307" s="47">
        <v>1</v>
      </c>
      <c r="F307" s="83">
        <v>1000000</v>
      </c>
      <c r="G307" s="83">
        <v>241700</v>
      </c>
      <c r="H307" s="86">
        <f>+Tableau82425[[#This Row],[PRIX UNITAIRE (Ar)
FANILO]]*Tableau82425[[#This Row],[QUANTITE]]</f>
        <v>1000000</v>
      </c>
      <c r="I307" s="86">
        <f>+Tableau82425[[#This Row],[PRIX UNITAIRE (Ar) FENOINISOA]]*Tableau82425[[#This Row],[QUANTITE]]</f>
        <v>241700</v>
      </c>
      <c r="J307" s="94"/>
      <c r="K307" s="94"/>
      <c r="L307" s="94"/>
    </row>
    <row r="308" spans="1:12" s="2" customFormat="1" ht="21" customHeight="1" x14ac:dyDescent="0.2">
      <c r="A308" s="65" t="s">
        <v>746</v>
      </c>
      <c r="B308" s="10" t="s">
        <v>689</v>
      </c>
      <c r="C308" s="62" t="s">
        <v>796</v>
      </c>
      <c r="D308" s="14" t="s">
        <v>576</v>
      </c>
      <c r="E308" s="47">
        <v>2</v>
      </c>
      <c r="F308" s="83">
        <v>20774000</v>
      </c>
      <c r="G308" s="83">
        <v>17520000</v>
      </c>
      <c r="H308" s="86">
        <f>+Tableau82425[[#This Row],[PRIX UNITAIRE (Ar)
FANILO]]*Tableau82425[[#This Row],[QUANTITE]]</f>
        <v>41548000</v>
      </c>
      <c r="I308" s="86">
        <f>+Tableau82425[[#This Row],[PRIX UNITAIRE (Ar) FENOINISOA]]*Tableau82425[[#This Row],[QUANTITE]]</f>
        <v>35040000</v>
      </c>
      <c r="J308" s="94"/>
      <c r="K308" s="94"/>
      <c r="L308" s="94"/>
    </row>
    <row r="309" spans="1:12" s="2" customFormat="1" ht="21" customHeight="1" x14ac:dyDescent="0.2">
      <c r="A309" s="65" t="s">
        <v>747</v>
      </c>
      <c r="B309" s="10" t="s">
        <v>641</v>
      </c>
      <c r="C309" s="62" t="s">
        <v>796</v>
      </c>
      <c r="D309" s="14" t="s">
        <v>576</v>
      </c>
      <c r="E309" s="47">
        <v>1</v>
      </c>
      <c r="F309" s="83">
        <v>3000000</v>
      </c>
      <c r="G309" s="83">
        <v>312600</v>
      </c>
      <c r="H309" s="86">
        <f>+Tableau82425[[#This Row],[PRIX UNITAIRE (Ar)
FANILO]]*Tableau82425[[#This Row],[QUANTITE]]</f>
        <v>3000000</v>
      </c>
      <c r="I309" s="86">
        <f>+Tableau82425[[#This Row],[PRIX UNITAIRE (Ar) FENOINISOA]]*Tableau82425[[#This Row],[QUANTITE]]</f>
        <v>312600</v>
      </c>
      <c r="J309" s="94"/>
      <c r="K309" s="94"/>
      <c r="L309" s="94"/>
    </row>
    <row r="310" spans="1:12" s="2" customFormat="1" ht="21" customHeight="1" x14ac:dyDescent="0.2">
      <c r="A310" s="65" t="s">
        <v>748</v>
      </c>
      <c r="B310" s="10" t="s">
        <v>690</v>
      </c>
      <c r="C310" s="62" t="s">
        <v>796</v>
      </c>
      <c r="D310" s="14" t="s">
        <v>5</v>
      </c>
      <c r="E310" s="47">
        <v>1</v>
      </c>
      <c r="F310" s="83">
        <v>4653000</v>
      </c>
      <c r="G310" s="83">
        <v>1689200</v>
      </c>
      <c r="H310" s="86">
        <f>+Tableau82425[[#This Row],[PRIX UNITAIRE (Ar)
FANILO]]*Tableau82425[[#This Row],[QUANTITE]]</f>
        <v>4653000</v>
      </c>
      <c r="I310" s="86">
        <f>+Tableau82425[[#This Row],[PRIX UNITAIRE (Ar) FENOINISOA]]*Tableau82425[[#This Row],[QUANTITE]]</f>
        <v>1689200</v>
      </c>
      <c r="J310" s="94"/>
      <c r="K310" s="94"/>
      <c r="L310" s="94"/>
    </row>
    <row r="311" spans="1:12" s="2" customFormat="1" ht="21" customHeight="1" x14ac:dyDescent="0.2">
      <c r="A311" s="65" t="s">
        <v>749</v>
      </c>
      <c r="B311" s="10" t="s">
        <v>810</v>
      </c>
      <c r="C311" s="62" t="s">
        <v>796</v>
      </c>
      <c r="D311" s="14" t="s">
        <v>5</v>
      </c>
      <c r="E311" s="47">
        <v>84</v>
      </c>
      <c r="F311" s="83">
        <v>126000</v>
      </c>
      <c r="G311" s="83">
        <v>620000</v>
      </c>
      <c r="H311" s="86">
        <f>+Tableau82425[[#This Row],[PRIX UNITAIRE (Ar)
FANILO]]*Tableau82425[[#This Row],[QUANTITE]]</f>
        <v>10584000</v>
      </c>
      <c r="I311" s="86">
        <f>+Tableau82425[[#This Row],[PRIX UNITAIRE (Ar) FENOINISOA]]*Tableau82425[[#This Row],[QUANTITE]]</f>
        <v>52080000</v>
      </c>
      <c r="J311" s="94"/>
      <c r="K311" s="94"/>
      <c r="L311" s="94"/>
    </row>
    <row r="312" spans="1:12" s="2" customFormat="1" ht="24" x14ac:dyDescent="0.2">
      <c r="A312" s="65" t="s">
        <v>750</v>
      </c>
      <c r="B312" s="10" t="s">
        <v>811</v>
      </c>
      <c r="C312" s="62" t="s">
        <v>796</v>
      </c>
      <c r="D312" s="14" t="s">
        <v>5</v>
      </c>
      <c r="E312" s="47">
        <v>32</v>
      </c>
      <c r="F312" s="83">
        <v>803700</v>
      </c>
      <c r="G312" s="83">
        <v>123500</v>
      </c>
      <c r="H312" s="86">
        <f>+Tableau82425[[#This Row],[PRIX UNITAIRE (Ar)
FANILO]]*Tableau82425[[#This Row],[QUANTITE]]</f>
        <v>25718400</v>
      </c>
      <c r="I312" s="86">
        <f>+Tableau82425[[#This Row],[PRIX UNITAIRE (Ar) FENOINISOA]]*Tableau82425[[#This Row],[QUANTITE]]</f>
        <v>3952000</v>
      </c>
      <c r="J312" s="94"/>
      <c r="K312" s="94"/>
      <c r="L312" s="94"/>
    </row>
    <row r="313" spans="1:12" s="2" customFormat="1" ht="21" customHeight="1" x14ac:dyDescent="0.2">
      <c r="A313" s="65" t="s">
        <v>751</v>
      </c>
      <c r="B313" s="10" t="s">
        <v>691</v>
      </c>
      <c r="C313" s="62" t="s">
        <v>796</v>
      </c>
      <c r="D313" s="14" t="s">
        <v>576</v>
      </c>
      <c r="E313" s="47">
        <v>32</v>
      </c>
      <c r="F313" s="83">
        <v>232650</v>
      </c>
      <c r="G313" s="83">
        <v>65800</v>
      </c>
      <c r="H313" s="86">
        <f>+Tableau82425[[#This Row],[PRIX UNITAIRE (Ar)
FANILO]]*Tableau82425[[#This Row],[QUANTITE]]</f>
        <v>7444800</v>
      </c>
      <c r="I313" s="86">
        <f>+Tableau82425[[#This Row],[PRIX UNITAIRE (Ar) FENOINISOA]]*Tableau82425[[#This Row],[QUANTITE]]</f>
        <v>2105600</v>
      </c>
      <c r="J313" s="94"/>
      <c r="K313" s="94"/>
      <c r="L313" s="94"/>
    </row>
    <row r="314" spans="1:12" s="2" customFormat="1" ht="26.25" customHeight="1" x14ac:dyDescent="0.2">
      <c r="A314" s="65" t="s">
        <v>752</v>
      </c>
      <c r="B314" s="10" t="s">
        <v>692</v>
      </c>
      <c r="C314" s="62" t="s">
        <v>796</v>
      </c>
      <c r="D314" s="14" t="s">
        <v>576</v>
      </c>
      <c r="E314" s="47">
        <v>1</v>
      </c>
      <c r="F314" s="83">
        <v>3000000</v>
      </c>
      <c r="G314" s="83">
        <v>289700</v>
      </c>
      <c r="H314" s="86">
        <f>+Tableau82425[[#This Row],[PRIX UNITAIRE (Ar)
FANILO]]*Tableau82425[[#This Row],[QUANTITE]]</f>
        <v>3000000</v>
      </c>
      <c r="I314" s="86">
        <f>+Tableau82425[[#This Row],[PRIX UNITAIRE (Ar) FENOINISOA]]*Tableau82425[[#This Row],[QUANTITE]]</f>
        <v>289700</v>
      </c>
      <c r="J314" s="94"/>
      <c r="K314" s="94"/>
      <c r="L314" s="94"/>
    </row>
    <row r="315" spans="1:12" s="2" customFormat="1" ht="21" customHeight="1" x14ac:dyDescent="0.2">
      <c r="A315" s="65" t="s">
        <v>753</v>
      </c>
      <c r="B315" s="10" t="s">
        <v>693</v>
      </c>
      <c r="C315" s="62" t="s">
        <v>796</v>
      </c>
      <c r="D315" s="14" t="s">
        <v>5</v>
      </c>
      <c r="E315" s="47">
        <v>12</v>
      </c>
      <c r="F315" s="83">
        <v>462000</v>
      </c>
      <c r="G315" s="83">
        <v>325000</v>
      </c>
      <c r="H315" s="86">
        <f>+Tableau82425[[#This Row],[PRIX UNITAIRE (Ar)
FANILO]]*Tableau82425[[#This Row],[QUANTITE]]</f>
        <v>5544000</v>
      </c>
      <c r="I315" s="86">
        <f>+Tableau82425[[#This Row],[PRIX UNITAIRE (Ar) FENOINISOA]]*Tableau82425[[#This Row],[QUANTITE]]</f>
        <v>3900000</v>
      </c>
      <c r="J315" s="94"/>
      <c r="K315" s="94"/>
      <c r="L315" s="94"/>
    </row>
    <row r="316" spans="1:12" s="2" customFormat="1" ht="21" customHeight="1" x14ac:dyDescent="0.2">
      <c r="A316" s="65" t="s">
        <v>754</v>
      </c>
      <c r="B316" s="10" t="s">
        <v>694</v>
      </c>
      <c r="C316" s="62" t="s">
        <v>796</v>
      </c>
      <c r="D316" s="14" t="s">
        <v>5</v>
      </c>
      <c r="E316" s="47">
        <v>19</v>
      </c>
      <c r="F316" s="83">
        <v>1015200</v>
      </c>
      <c r="G316" s="83">
        <v>325000</v>
      </c>
      <c r="H316" s="86">
        <f>+Tableau82425[[#This Row],[PRIX UNITAIRE (Ar)
FANILO]]*Tableau82425[[#This Row],[QUANTITE]]</f>
        <v>19288800</v>
      </c>
      <c r="I316" s="86">
        <f>+Tableau82425[[#This Row],[PRIX UNITAIRE (Ar) FENOINISOA]]*Tableau82425[[#This Row],[QUANTITE]]</f>
        <v>6175000</v>
      </c>
      <c r="J316" s="94"/>
      <c r="K316" s="94"/>
      <c r="L316" s="94"/>
    </row>
    <row r="317" spans="1:12" s="2" customFormat="1" ht="21" customHeight="1" x14ac:dyDescent="0.2">
      <c r="A317" s="65" t="s">
        <v>755</v>
      </c>
      <c r="B317" s="10" t="s">
        <v>695</v>
      </c>
      <c r="C317" s="62" t="s">
        <v>796</v>
      </c>
      <c r="D317" s="14" t="s">
        <v>576</v>
      </c>
      <c r="E317" s="47">
        <v>1</v>
      </c>
      <c r="F317" s="83">
        <v>2200000</v>
      </c>
      <c r="G317" s="83">
        <v>95600</v>
      </c>
      <c r="H317" s="86">
        <f>+Tableau82425[[#This Row],[PRIX UNITAIRE (Ar)
FANILO]]*Tableau82425[[#This Row],[QUANTITE]]</f>
        <v>2200000</v>
      </c>
      <c r="I317" s="86">
        <f>+Tableau82425[[#This Row],[PRIX UNITAIRE (Ar) FENOINISOA]]*Tableau82425[[#This Row],[QUANTITE]]</f>
        <v>95600</v>
      </c>
      <c r="J317" s="94"/>
      <c r="K317" s="94"/>
      <c r="L317" s="94"/>
    </row>
    <row r="318" spans="1:12" s="2" customFormat="1" ht="21" customHeight="1" x14ac:dyDescent="0.2">
      <c r="A318" s="65" t="s">
        <v>756</v>
      </c>
      <c r="B318" s="10" t="s">
        <v>696</v>
      </c>
      <c r="C318" s="62" t="s">
        <v>796</v>
      </c>
      <c r="D318" s="14" t="s">
        <v>5</v>
      </c>
      <c r="E318" s="47">
        <v>1</v>
      </c>
      <c r="F318" s="83">
        <v>462000</v>
      </c>
      <c r="G318" s="83">
        <v>206800</v>
      </c>
      <c r="H318" s="86">
        <f>+Tableau82425[[#This Row],[PRIX UNITAIRE (Ar)
FANILO]]*Tableau82425[[#This Row],[QUANTITE]]</f>
        <v>462000</v>
      </c>
      <c r="I318" s="86">
        <f>+Tableau82425[[#This Row],[PRIX UNITAIRE (Ar) FENOINISOA]]*Tableau82425[[#This Row],[QUANTITE]]</f>
        <v>206800</v>
      </c>
      <c r="J318" s="94"/>
      <c r="K318" s="94"/>
      <c r="L318" s="94"/>
    </row>
    <row r="319" spans="1:12" s="2" customFormat="1" ht="21" customHeight="1" x14ac:dyDescent="0.2">
      <c r="A319" s="65" t="s">
        <v>757</v>
      </c>
      <c r="B319" s="10" t="s">
        <v>697</v>
      </c>
      <c r="C319" s="62" t="s">
        <v>796</v>
      </c>
      <c r="D319" s="14" t="s">
        <v>5</v>
      </c>
      <c r="E319" s="47">
        <v>129</v>
      </c>
      <c r="F319" s="83">
        <v>226600</v>
      </c>
      <c r="G319" s="83">
        <v>28500</v>
      </c>
      <c r="H319" s="86">
        <f>+Tableau82425[[#This Row],[PRIX UNITAIRE (Ar)
FANILO]]*Tableau82425[[#This Row],[QUANTITE]]</f>
        <v>29231400</v>
      </c>
      <c r="I319" s="86">
        <f>+Tableau82425[[#This Row],[PRIX UNITAIRE (Ar) FENOINISOA]]*Tableau82425[[#This Row],[QUANTITE]]</f>
        <v>3676500</v>
      </c>
      <c r="J319" s="94"/>
      <c r="K319" s="94"/>
      <c r="L319" s="94"/>
    </row>
    <row r="320" spans="1:12" s="2" customFormat="1" ht="21" customHeight="1" x14ac:dyDescent="0.2">
      <c r="A320" s="65" t="s">
        <v>758</v>
      </c>
      <c r="B320" s="10" t="s">
        <v>812</v>
      </c>
      <c r="C320" s="62" t="s">
        <v>796</v>
      </c>
      <c r="D320" s="14" t="s">
        <v>5</v>
      </c>
      <c r="E320" s="47">
        <v>33</v>
      </c>
      <c r="F320" s="83">
        <v>77000</v>
      </c>
      <c r="G320" s="83">
        <v>28500</v>
      </c>
      <c r="H320" s="86">
        <f>+Tableau82425[[#This Row],[PRIX UNITAIRE (Ar)
FANILO]]*Tableau82425[[#This Row],[QUANTITE]]</f>
        <v>2541000</v>
      </c>
      <c r="I320" s="86">
        <f>+Tableau82425[[#This Row],[PRIX UNITAIRE (Ar) FENOINISOA]]*Tableau82425[[#This Row],[QUANTITE]]</f>
        <v>940500</v>
      </c>
      <c r="J320" s="94"/>
      <c r="K320" s="94"/>
      <c r="L320" s="94"/>
    </row>
    <row r="321" spans="1:12" s="2" customFormat="1" ht="24" x14ac:dyDescent="0.2">
      <c r="A321" s="65" t="s">
        <v>759</v>
      </c>
      <c r="B321" s="10" t="s">
        <v>698</v>
      </c>
      <c r="C321" s="62" t="s">
        <v>796</v>
      </c>
      <c r="D321" s="14" t="s">
        <v>5</v>
      </c>
      <c r="E321" s="47">
        <v>1</v>
      </c>
      <c r="F321" s="83">
        <v>2080000</v>
      </c>
      <c r="G321" s="83">
        <v>136800</v>
      </c>
      <c r="H321" s="86">
        <f>+Tableau82425[[#This Row],[PRIX UNITAIRE (Ar)
FANILO]]*Tableau82425[[#This Row],[QUANTITE]]</f>
        <v>2080000</v>
      </c>
      <c r="I321" s="86">
        <f>+Tableau82425[[#This Row],[PRIX UNITAIRE (Ar) FENOINISOA]]*Tableau82425[[#This Row],[QUANTITE]]</f>
        <v>136800</v>
      </c>
      <c r="J321" s="94"/>
      <c r="K321" s="94"/>
      <c r="L321" s="94"/>
    </row>
    <row r="322" spans="1:12" s="2" customFormat="1" ht="21" customHeight="1" x14ac:dyDescent="0.2">
      <c r="A322" s="65" t="s">
        <v>760</v>
      </c>
      <c r="B322" s="10" t="s">
        <v>813</v>
      </c>
      <c r="C322" s="62" t="s">
        <v>796</v>
      </c>
      <c r="D322" s="14" t="s">
        <v>699</v>
      </c>
      <c r="E322" s="47">
        <v>3000</v>
      </c>
      <c r="F322" s="83">
        <v>4125</v>
      </c>
      <c r="G322" s="83">
        <v>7200</v>
      </c>
      <c r="H322" s="86">
        <f>+Tableau82425[[#This Row],[PRIX UNITAIRE (Ar)
FANILO]]*Tableau82425[[#This Row],[QUANTITE]]</f>
        <v>12375000</v>
      </c>
      <c r="I322" s="86">
        <f>+Tableau82425[[#This Row],[PRIX UNITAIRE (Ar) FENOINISOA]]*Tableau82425[[#This Row],[QUANTITE]]</f>
        <v>21600000</v>
      </c>
      <c r="J322" s="94"/>
      <c r="K322" s="94"/>
      <c r="L322" s="94"/>
    </row>
    <row r="323" spans="1:12" s="2" customFormat="1" ht="21" customHeight="1" x14ac:dyDescent="0.2">
      <c r="A323" s="65" t="s">
        <v>834</v>
      </c>
      <c r="B323" s="10" t="s">
        <v>814</v>
      </c>
      <c r="C323" s="62" t="s">
        <v>796</v>
      </c>
      <c r="D323" s="14" t="s">
        <v>699</v>
      </c>
      <c r="E323" s="47">
        <v>150</v>
      </c>
      <c r="F323" s="83">
        <v>16500</v>
      </c>
      <c r="G323" s="83">
        <v>7200</v>
      </c>
      <c r="H323" s="86">
        <f>+Tableau82425[[#This Row],[PRIX UNITAIRE (Ar)
FANILO]]*Tableau82425[[#This Row],[QUANTITE]]</f>
        <v>2475000</v>
      </c>
      <c r="I323" s="86">
        <f>+Tableau82425[[#This Row],[PRIX UNITAIRE (Ar) FENOINISOA]]*Tableau82425[[#This Row],[QUANTITE]]</f>
        <v>1080000</v>
      </c>
      <c r="J323" s="94"/>
      <c r="K323" s="94"/>
      <c r="L323" s="94"/>
    </row>
    <row r="324" spans="1:12" s="2" customFormat="1" ht="21" customHeight="1" x14ac:dyDescent="0.2">
      <c r="A324" s="65" t="s">
        <v>860</v>
      </c>
      <c r="B324" s="10" t="s">
        <v>641</v>
      </c>
      <c r="C324" s="62" t="s">
        <v>796</v>
      </c>
      <c r="D324" s="14" t="s">
        <v>576</v>
      </c>
      <c r="E324" s="47">
        <v>1</v>
      </c>
      <c r="F324" s="83">
        <v>4000000</v>
      </c>
      <c r="G324" s="83">
        <v>1350000</v>
      </c>
      <c r="H324" s="86">
        <f>+Tableau82425[[#This Row],[PRIX UNITAIRE (Ar)
FANILO]]*Tableau82425[[#This Row],[QUANTITE]]</f>
        <v>4000000</v>
      </c>
      <c r="I324" s="86">
        <f>+Tableau82425[[#This Row],[PRIX UNITAIRE (Ar) FENOINISOA]]*Tableau82425[[#This Row],[QUANTITE]]</f>
        <v>1350000</v>
      </c>
      <c r="J324" s="94"/>
      <c r="K324" s="94"/>
      <c r="L324" s="94"/>
    </row>
    <row r="325" spans="1:12" s="2" customFormat="1" ht="21" customHeight="1" x14ac:dyDescent="0.2">
      <c r="A325" s="6" t="s">
        <v>63</v>
      </c>
      <c r="B325" s="7" t="s">
        <v>774</v>
      </c>
      <c r="C325" s="62"/>
      <c r="D325" s="14"/>
      <c r="E325" s="47"/>
      <c r="F325" s="82"/>
      <c r="G325" s="82"/>
      <c r="H325" s="85">
        <f>+SUM(H326:H343)</f>
        <v>45897290</v>
      </c>
      <c r="I325" s="85">
        <f>+SUM(I326:I343)</f>
        <v>15203150</v>
      </c>
      <c r="J325" s="94"/>
      <c r="K325" s="94"/>
      <c r="L325" s="94"/>
    </row>
    <row r="326" spans="1:12" s="2" customFormat="1" ht="48" x14ac:dyDescent="0.2">
      <c r="A326" s="65" t="s">
        <v>775</v>
      </c>
      <c r="B326" s="10" t="s">
        <v>815</v>
      </c>
      <c r="C326" s="62" t="s">
        <v>797</v>
      </c>
      <c r="D326" s="14" t="s">
        <v>5</v>
      </c>
      <c r="E326" s="47">
        <v>2</v>
      </c>
      <c r="F326" s="83">
        <v>5292000</v>
      </c>
      <c r="G326" s="83">
        <v>4650200</v>
      </c>
      <c r="H326" s="86">
        <f>+Tableau82425[[#This Row],[PRIX UNITAIRE (Ar)
FANILO]]*Tableau82425[[#This Row],[QUANTITE]]</f>
        <v>10584000</v>
      </c>
      <c r="I326" s="86">
        <f>+Tableau82425[[#This Row],[PRIX UNITAIRE (Ar) FENOINISOA]]*Tableau82425[[#This Row],[QUANTITE]]</f>
        <v>9300400</v>
      </c>
      <c r="J326" s="94"/>
      <c r="K326" s="94"/>
      <c r="L326" s="94"/>
    </row>
    <row r="327" spans="1:12" s="2" customFormat="1" ht="21" customHeight="1" x14ac:dyDescent="0.2">
      <c r="A327" s="65" t="s">
        <v>776</v>
      </c>
      <c r="B327" s="10" t="s">
        <v>761</v>
      </c>
      <c r="C327" s="62"/>
      <c r="D327" s="14"/>
      <c r="E327" s="47"/>
      <c r="F327" s="83">
        <v>2000000</v>
      </c>
      <c r="G327" s="93"/>
      <c r="H327" s="86"/>
      <c r="I327" s="86">
        <f>+Tableau82425[[#This Row],[PRIX UNITAIRE (Ar) FENOINISOA]]*Tableau82425[[#This Row],[QUANTITE]]</f>
        <v>0</v>
      </c>
      <c r="J327" s="94"/>
      <c r="K327" s="94"/>
      <c r="L327" s="94"/>
    </row>
    <row r="328" spans="1:12" s="2" customFormat="1" ht="21" customHeight="1" x14ac:dyDescent="0.2">
      <c r="A328" s="65" t="s">
        <v>777</v>
      </c>
      <c r="B328" s="10" t="s">
        <v>762</v>
      </c>
      <c r="C328" s="62" t="s">
        <v>797</v>
      </c>
      <c r="D328" s="14" t="s">
        <v>5</v>
      </c>
      <c r="E328" s="47">
        <v>2</v>
      </c>
      <c r="F328" s="83">
        <v>1000000</v>
      </c>
      <c r="G328" s="83">
        <v>125600</v>
      </c>
      <c r="H328" s="86">
        <f>+Tableau82425[[#This Row],[PRIX UNITAIRE (Ar)
FANILO]]*Tableau82425[[#This Row],[QUANTITE]]</f>
        <v>2000000</v>
      </c>
      <c r="I328" s="86">
        <f>+Tableau82425[[#This Row],[PRIX UNITAIRE (Ar) FENOINISOA]]*Tableau82425[[#This Row],[QUANTITE]]</f>
        <v>251200</v>
      </c>
      <c r="J328" s="94"/>
      <c r="K328" s="94"/>
      <c r="L328" s="94"/>
    </row>
    <row r="329" spans="1:12" s="2" customFormat="1" ht="21" customHeight="1" x14ac:dyDescent="0.2">
      <c r="A329" s="65" t="s">
        <v>778</v>
      </c>
      <c r="B329" s="10" t="s">
        <v>763</v>
      </c>
      <c r="C329" s="62"/>
      <c r="D329" s="14"/>
      <c r="E329" s="47"/>
      <c r="F329" s="83">
        <v>1500000</v>
      </c>
      <c r="G329" s="93"/>
      <c r="H329" s="86"/>
      <c r="I329" s="86">
        <f>+Tableau82425[[#This Row],[PRIX UNITAIRE (Ar) FENOINISOA]]*Tableau82425[[#This Row],[QUANTITE]]</f>
        <v>0</v>
      </c>
      <c r="J329" s="94"/>
      <c r="K329" s="94"/>
      <c r="L329" s="94"/>
    </row>
    <row r="330" spans="1:12" s="2" customFormat="1" ht="21" customHeight="1" x14ac:dyDescent="0.2">
      <c r="A330" s="65" t="s">
        <v>779</v>
      </c>
      <c r="B330" s="10" t="s">
        <v>794</v>
      </c>
      <c r="C330" s="62" t="s">
        <v>797</v>
      </c>
      <c r="D330" s="14" t="s">
        <v>6</v>
      </c>
      <c r="E330" s="47">
        <v>7</v>
      </c>
      <c r="F330" s="83">
        <v>105750</v>
      </c>
      <c r="G330" s="83">
        <v>35800</v>
      </c>
      <c r="H330" s="86">
        <f>+Tableau82425[[#This Row],[PRIX UNITAIRE (Ar)
FANILO]]*Tableau82425[[#This Row],[QUANTITE]]</f>
        <v>740250</v>
      </c>
      <c r="I330" s="86">
        <f>+Tableau82425[[#This Row],[PRIX UNITAIRE (Ar) FENOINISOA]]*Tableau82425[[#This Row],[QUANTITE]]</f>
        <v>250600</v>
      </c>
      <c r="J330" s="94"/>
      <c r="K330" s="94"/>
      <c r="L330" s="94"/>
    </row>
    <row r="331" spans="1:12" s="2" customFormat="1" ht="21" customHeight="1" x14ac:dyDescent="0.2">
      <c r="A331" s="65" t="s">
        <v>780</v>
      </c>
      <c r="B331" s="10" t="s">
        <v>793</v>
      </c>
      <c r="C331" s="62" t="s">
        <v>797</v>
      </c>
      <c r="D331" s="14" t="s">
        <v>6</v>
      </c>
      <c r="E331" s="47">
        <v>7</v>
      </c>
      <c r="F331" s="83">
        <v>120000</v>
      </c>
      <c r="G331" s="83">
        <v>32300</v>
      </c>
      <c r="H331" s="86">
        <f>+Tableau82425[[#This Row],[PRIX UNITAIRE (Ar)
FANILO]]*Tableau82425[[#This Row],[QUANTITE]]</f>
        <v>840000</v>
      </c>
      <c r="I331" s="86">
        <f>+Tableau82425[[#This Row],[PRIX UNITAIRE (Ar) FENOINISOA]]*Tableau82425[[#This Row],[QUANTITE]]</f>
        <v>226100</v>
      </c>
      <c r="J331" s="94"/>
      <c r="K331" s="94"/>
      <c r="L331" s="94"/>
    </row>
    <row r="332" spans="1:12" s="2" customFormat="1" ht="21" customHeight="1" x14ac:dyDescent="0.2">
      <c r="A332" s="65" t="s">
        <v>781</v>
      </c>
      <c r="B332" s="10" t="s">
        <v>764</v>
      </c>
      <c r="C332" s="62" t="s">
        <v>797</v>
      </c>
      <c r="D332" s="14" t="s">
        <v>6</v>
      </c>
      <c r="E332" s="47">
        <v>14</v>
      </c>
      <c r="F332" s="83">
        <v>135360</v>
      </c>
      <c r="G332" s="83">
        <v>15800</v>
      </c>
      <c r="H332" s="86">
        <f>+Tableau82425[[#This Row],[PRIX UNITAIRE (Ar)
FANILO]]*Tableau82425[[#This Row],[QUANTITE]]</f>
        <v>1895040</v>
      </c>
      <c r="I332" s="86">
        <f>+Tableau82425[[#This Row],[PRIX UNITAIRE (Ar) FENOINISOA]]*Tableau82425[[#This Row],[QUANTITE]]</f>
        <v>221200</v>
      </c>
      <c r="J332" s="94"/>
      <c r="K332" s="94"/>
      <c r="L332" s="94"/>
    </row>
    <row r="333" spans="1:12" s="2" customFormat="1" ht="24" x14ac:dyDescent="0.2">
      <c r="A333" s="65" t="s">
        <v>782</v>
      </c>
      <c r="B333" s="10" t="s">
        <v>816</v>
      </c>
      <c r="C333" s="62" t="s">
        <v>797</v>
      </c>
      <c r="D333" s="14" t="s">
        <v>5</v>
      </c>
      <c r="E333" s="47">
        <v>1</v>
      </c>
      <c r="F333" s="83">
        <v>987000</v>
      </c>
      <c r="G333" s="83">
        <v>196500</v>
      </c>
      <c r="H333" s="86">
        <f>+Tableau82425[[#This Row],[PRIX UNITAIRE (Ar)
FANILO]]*Tableau82425[[#This Row],[QUANTITE]]</f>
        <v>987000</v>
      </c>
      <c r="I333" s="86">
        <f>+Tableau82425[[#This Row],[PRIX UNITAIRE (Ar) FENOINISOA]]*Tableau82425[[#This Row],[QUANTITE]]</f>
        <v>196500</v>
      </c>
      <c r="J333" s="94"/>
      <c r="K333" s="94"/>
      <c r="L333" s="94"/>
    </row>
    <row r="334" spans="1:12" s="2" customFormat="1" ht="21" customHeight="1" x14ac:dyDescent="0.2">
      <c r="A334" s="65" t="s">
        <v>783</v>
      </c>
      <c r="B334" s="10" t="s">
        <v>765</v>
      </c>
      <c r="C334" s="62" t="s">
        <v>797</v>
      </c>
      <c r="D334" s="14" t="s">
        <v>576</v>
      </c>
      <c r="E334" s="47">
        <v>1</v>
      </c>
      <c r="F334" s="83">
        <v>1000000</v>
      </c>
      <c r="G334" s="83">
        <v>105900</v>
      </c>
      <c r="H334" s="86">
        <f>+Tableau82425[[#This Row],[PRIX UNITAIRE (Ar)
FANILO]]*Tableau82425[[#This Row],[QUANTITE]]</f>
        <v>1000000</v>
      </c>
      <c r="I334" s="86">
        <f>+Tableau82425[[#This Row],[PRIX UNITAIRE (Ar) FENOINISOA]]*Tableau82425[[#This Row],[QUANTITE]]</f>
        <v>105900</v>
      </c>
      <c r="J334" s="94"/>
      <c r="K334" s="94"/>
      <c r="L334" s="94"/>
    </row>
    <row r="335" spans="1:12" s="2" customFormat="1" ht="24" x14ac:dyDescent="0.2">
      <c r="A335" s="65" t="s">
        <v>784</v>
      </c>
      <c r="B335" s="10" t="s">
        <v>766</v>
      </c>
      <c r="C335" s="62" t="s">
        <v>797</v>
      </c>
      <c r="D335" s="14" t="s">
        <v>576</v>
      </c>
      <c r="E335" s="47">
        <v>1</v>
      </c>
      <c r="F335" s="83">
        <v>200000</v>
      </c>
      <c r="G335" s="83">
        <v>23500</v>
      </c>
      <c r="H335" s="86">
        <f>+Tableau82425[[#This Row],[PRIX UNITAIRE (Ar)
FANILO]]*Tableau82425[[#This Row],[QUANTITE]]</f>
        <v>200000</v>
      </c>
      <c r="I335" s="86">
        <f>+Tableau82425[[#This Row],[PRIX UNITAIRE (Ar) FENOINISOA]]*Tableau82425[[#This Row],[QUANTITE]]</f>
        <v>23500</v>
      </c>
      <c r="J335" s="94"/>
      <c r="K335" s="94"/>
      <c r="L335" s="94"/>
    </row>
    <row r="336" spans="1:12" s="2" customFormat="1" ht="36" x14ac:dyDescent="0.2">
      <c r="A336" s="65" t="s">
        <v>785</v>
      </c>
      <c r="B336" s="10" t="s">
        <v>767</v>
      </c>
      <c r="C336" s="62" t="s">
        <v>797</v>
      </c>
      <c r="D336" s="14" t="s">
        <v>5</v>
      </c>
      <c r="E336" s="47">
        <v>6</v>
      </c>
      <c r="F336" s="83">
        <v>1480500</v>
      </c>
      <c r="G336" s="83">
        <v>162900</v>
      </c>
      <c r="H336" s="86">
        <f>+Tableau82425[[#This Row],[PRIX UNITAIRE (Ar)
FANILO]]*Tableau82425[[#This Row],[QUANTITE]]</f>
        <v>8883000</v>
      </c>
      <c r="I336" s="86">
        <f>+Tableau82425[[#This Row],[PRIX UNITAIRE (Ar) FENOINISOA]]*Tableau82425[[#This Row],[QUANTITE]]</f>
        <v>977400</v>
      </c>
      <c r="J336" s="94"/>
      <c r="K336" s="94"/>
      <c r="L336" s="94"/>
    </row>
    <row r="337" spans="1:12" s="2" customFormat="1" ht="24" x14ac:dyDescent="0.2">
      <c r="A337" s="65" t="s">
        <v>786</v>
      </c>
      <c r="B337" s="10" t="s">
        <v>768</v>
      </c>
      <c r="C337" s="62" t="s">
        <v>797</v>
      </c>
      <c r="D337" s="14" t="s">
        <v>5</v>
      </c>
      <c r="E337" s="47">
        <v>3</v>
      </c>
      <c r="F337" s="83">
        <v>200000</v>
      </c>
      <c r="G337" s="83">
        <v>236500</v>
      </c>
      <c r="H337" s="86">
        <f>+Tableau82425[[#This Row],[PRIX UNITAIRE (Ar)
FANILO]]*Tableau82425[[#This Row],[QUANTITE]]</f>
        <v>600000</v>
      </c>
      <c r="I337" s="86">
        <f>+Tableau82425[[#This Row],[PRIX UNITAIRE (Ar) FENOINISOA]]*Tableau82425[[#This Row],[QUANTITE]]</f>
        <v>709500</v>
      </c>
      <c r="J337" s="94"/>
      <c r="K337" s="94"/>
      <c r="L337" s="94"/>
    </row>
    <row r="338" spans="1:12" s="2" customFormat="1" ht="21" customHeight="1" x14ac:dyDescent="0.2">
      <c r="A338" s="65" t="s">
        <v>787</v>
      </c>
      <c r="B338" s="10" t="s">
        <v>769</v>
      </c>
      <c r="C338" s="62" t="s">
        <v>797</v>
      </c>
      <c r="D338" s="14" t="s">
        <v>6</v>
      </c>
      <c r="E338" s="47">
        <v>25</v>
      </c>
      <c r="F338" s="83">
        <v>150400</v>
      </c>
      <c r="G338" s="83">
        <v>52800</v>
      </c>
      <c r="H338" s="86">
        <f>+Tableau82425[[#This Row],[PRIX UNITAIRE (Ar)
FANILO]]*Tableau82425[[#This Row],[QUANTITE]]</f>
        <v>3760000</v>
      </c>
      <c r="I338" s="86">
        <f>+Tableau82425[[#This Row],[PRIX UNITAIRE (Ar) FENOINISOA]]*Tableau82425[[#This Row],[QUANTITE]]</f>
        <v>1320000</v>
      </c>
      <c r="J338" s="94"/>
      <c r="K338" s="94"/>
      <c r="L338" s="94"/>
    </row>
    <row r="339" spans="1:12" s="2" customFormat="1" ht="21" customHeight="1" x14ac:dyDescent="0.2">
      <c r="A339" s="65" t="s">
        <v>788</v>
      </c>
      <c r="B339" s="10" t="s">
        <v>770</v>
      </c>
      <c r="C339" s="62" t="s">
        <v>797</v>
      </c>
      <c r="D339" s="14" t="s">
        <v>6</v>
      </c>
      <c r="E339" s="47">
        <v>10</v>
      </c>
      <c r="F339" s="83">
        <v>300800</v>
      </c>
      <c r="G339" s="83">
        <v>10500</v>
      </c>
      <c r="H339" s="86">
        <f>+Tableau82425[[#This Row],[PRIX UNITAIRE (Ar)
FANILO]]*Tableau82425[[#This Row],[QUANTITE]]</f>
        <v>3008000</v>
      </c>
      <c r="I339" s="86">
        <f>+Tableau82425[[#This Row],[PRIX UNITAIRE (Ar) FENOINISOA]]*Tableau82425[[#This Row],[QUANTITE]]</f>
        <v>105000</v>
      </c>
      <c r="J339" s="94"/>
      <c r="K339" s="94"/>
      <c r="L339" s="94"/>
    </row>
    <row r="340" spans="1:12" s="2" customFormat="1" ht="24" x14ac:dyDescent="0.2">
      <c r="A340" s="65" t="s">
        <v>789</v>
      </c>
      <c r="B340" s="10" t="s">
        <v>771</v>
      </c>
      <c r="C340" s="62" t="s">
        <v>797</v>
      </c>
      <c r="D340" s="14" t="s">
        <v>576</v>
      </c>
      <c r="E340" s="47">
        <v>1</v>
      </c>
      <c r="F340" s="83">
        <v>4000000</v>
      </c>
      <c r="G340" s="83">
        <v>75800</v>
      </c>
      <c r="H340" s="86">
        <f>+Tableau82425[[#This Row],[PRIX UNITAIRE (Ar)
FANILO]]*Tableau82425[[#This Row],[QUANTITE]]</f>
        <v>4000000</v>
      </c>
      <c r="I340" s="86">
        <f>+Tableau82425[[#This Row],[PRIX UNITAIRE (Ar) FENOINISOA]]*Tableau82425[[#This Row],[QUANTITE]]</f>
        <v>75800</v>
      </c>
      <c r="J340" s="94"/>
      <c r="K340" s="94"/>
      <c r="L340" s="94"/>
    </row>
    <row r="341" spans="1:12" s="2" customFormat="1" ht="21" customHeight="1" x14ac:dyDescent="0.2">
      <c r="A341" s="65" t="s">
        <v>790</v>
      </c>
      <c r="B341" s="10" t="s">
        <v>772</v>
      </c>
      <c r="C341" s="62" t="s">
        <v>797</v>
      </c>
      <c r="D341" s="14" t="s">
        <v>576</v>
      </c>
      <c r="E341" s="47">
        <v>1</v>
      </c>
      <c r="F341" s="83">
        <v>1500000</v>
      </c>
      <c r="G341" s="83">
        <v>345700</v>
      </c>
      <c r="H341" s="86">
        <f>+Tableau82425[[#This Row],[PRIX UNITAIRE (Ar)
FANILO]]*Tableau82425[[#This Row],[QUANTITE]]</f>
        <v>1500000</v>
      </c>
      <c r="I341" s="86">
        <f>+Tableau82425[[#This Row],[PRIX UNITAIRE (Ar) FENOINISOA]]*Tableau82425[[#This Row],[QUANTITE]]</f>
        <v>345700</v>
      </c>
      <c r="J341" s="94"/>
      <c r="K341" s="94"/>
      <c r="L341" s="94"/>
    </row>
    <row r="342" spans="1:12" s="2" customFormat="1" ht="21" customHeight="1" x14ac:dyDescent="0.2">
      <c r="A342" s="65" t="s">
        <v>791</v>
      </c>
      <c r="B342" s="10" t="s">
        <v>773</v>
      </c>
      <c r="C342" s="62" t="s">
        <v>797</v>
      </c>
      <c r="D342" s="14" t="s">
        <v>5</v>
      </c>
      <c r="E342" s="47">
        <v>22</v>
      </c>
      <c r="F342" s="83">
        <v>200000</v>
      </c>
      <c r="G342" s="83">
        <v>45800</v>
      </c>
      <c r="H342" s="86">
        <f>+Tableau82425[[#This Row],[PRIX UNITAIRE (Ar)
FANILO]]*Tableau82425[[#This Row],[QUANTITE]]</f>
        <v>4400000</v>
      </c>
      <c r="I342" s="86">
        <f>+Tableau82425[[#This Row],[PRIX UNITAIRE (Ar) FENOINISOA]]*Tableau82425[[#This Row],[QUANTITE]]</f>
        <v>1007600</v>
      </c>
      <c r="J342" s="94"/>
      <c r="K342" s="94"/>
      <c r="L342" s="94"/>
    </row>
    <row r="343" spans="1:12" s="2" customFormat="1" ht="21" customHeight="1" x14ac:dyDescent="0.2">
      <c r="A343" s="65" t="s">
        <v>792</v>
      </c>
      <c r="B343" s="10" t="s">
        <v>765</v>
      </c>
      <c r="C343" s="62" t="s">
        <v>797</v>
      </c>
      <c r="D343" s="14" t="s">
        <v>576</v>
      </c>
      <c r="E343" s="47">
        <v>1</v>
      </c>
      <c r="F343" s="83">
        <v>1500000</v>
      </c>
      <c r="G343" s="83">
        <v>86750</v>
      </c>
      <c r="H343" s="86">
        <f>+Tableau82425[[#This Row],[PRIX UNITAIRE (Ar)
FANILO]]*Tableau82425[[#This Row],[QUANTITE]]</f>
        <v>1500000</v>
      </c>
      <c r="I343" s="86">
        <f>+Tableau82425[[#This Row],[PRIX UNITAIRE (Ar) FENOINISOA]]*Tableau82425[[#This Row],[QUANTITE]]</f>
        <v>86750</v>
      </c>
      <c r="J343" s="94"/>
      <c r="K343" s="94"/>
      <c r="L343" s="94"/>
    </row>
    <row r="344" spans="1:12" x14ac:dyDescent="0.2">
      <c r="A344" s="17"/>
      <c r="B344" s="18"/>
      <c r="C344" s="36"/>
      <c r="D344" s="21"/>
      <c r="E344" s="49"/>
      <c r="F344" s="84"/>
      <c r="G344" s="84"/>
      <c r="H344" s="87">
        <f>+Tableau82425[[#This Row],[PRIX UNITAIRE (Ar)
FANILO]]*Tableau82425[[#This Row],[QUANTITE]]</f>
        <v>0</v>
      </c>
      <c r="I344" s="87">
        <f>+Tableau82425[[#This Row],[PRIX UNITAIRE (Ar)
FANILO]]*Tableau82425[[#This Row],[QUANTITE]]</f>
        <v>0</v>
      </c>
    </row>
    <row r="346" spans="1:12" ht="22.5" customHeight="1" x14ac:dyDescent="0.2">
      <c r="A346" s="126" t="s">
        <v>53</v>
      </c>
      <c r="B346" s="126"/>
      <c r="C346" s="126"/>
      <c r="D346" s="126"/>
      <c r="E346" s="126"/>
      <c r="F346" s="50"/>
      <c r="G346" s="50"/>
    </row>
    <row r="347" spans="1:12" ht="12.75" thickBot="1" x14ac:dyDescent="0.25"/>
    <row r="348" spans="1:12" ht="44.25" customHeight="1" thickBot="1" x14ac:dyDescent="0.25">
      <c r="A348" s="28" t="s">
        <v>0</v>
      </c>
      <c r="B348" s="29" t="s">
        <v>1</v>
      </c>
      <c r="C348" s="80" t="s">
        <v>893</v>
      </c>
      <c r="D348" s="134" t="s">
        <v>878</v>
      </c>
      <c r="E348" s="135"/>
    </row>
    <row r="349" spans="1:12" ht="12.75" x14ac:dyDescent="0.2">
      <c r="A349" s="26" t="s">
        <v>3</v>
      </c>
      <c r="B349" s="102" t="s">
        <v>46</v>
      </c>
      <c r="C349" s="105">
        <f>+H5</f>
        <v>117350500</v>
      </c>
      <c r="D349" s="136">
        <f>+I5</f>
        <v>120467837</v>
      </c>
      <c r="E349" s="137"/>
      <c r="F349" s="89"/>
      <c r="G349" s="89"/>
    </row>
    <row r="350" spans="1:12" ht="12.75" x14ac:dyDescent="0.2">
      <c r="A350" s="27" t="s">
        <v>4</v>
      </c>
      <c r="B350" s="103" t="s">
        <v>97</v>
      </c>
      <c r="C350" s="108">
        <f>+H7</f>
        <v>16138000</v>
      </c>
      <c r="D350" s="127">
        <f>+I7</f>
        <v>57198287</v>
      </c>
      <c r="E350" s="128"/>
      <c r="F350" s="89"/>
      <c r="G350" s="89"/>
    </row>
    <row r="351" spans="1:12" ht="12.75" x14ac:dyDescent="0.2">
      <c r="A351" s="27" t="s">
        <v>16</v>
      </c>
      <c r="B351" s="103" t="s">
        <v>42</v>
      </c>
      <c r="C351" s="106">
        <f>+H59</f>
        <v>8921110</v>
      </c>
      <c r="D351" s="129">
        <f>+I59</f>
        <v>4497305.5200000005</v>
      </c>
      <c r="E351" s="130"/>
      <c r="G351" s="89"/>
    </row>
    <row r="352" spans="1:12" ht="12.75" x14ac:dyDescent="0.2">
      <c r="A352" s="27" t="s">
        <v>13</v>
      </c>
      <c r="B352" s="103" t="s">
        <v>15</v>
      </c>
      <c r="C352" s="106">
        <f>+H63</f>
        <v>404015076</v>
      </c>
      <c r="D352" s="129">
        <f>+I63</f>
        <v>442630311.9000001</v>
      </c>
      <c r="E352" s="130"/>
      <c r="F352" s="89"/>
      <c r="G352" s="89"/>
    </row>
    <row r="353" spans="1:11" ht="12.75" x14ac:dyDescent="0.2">
      <c r="A353" s="27" t="s">
        <v>35</v>
      </c>
      <c r="B353" s="103" t="s">
        <v>20</v>
      </c>
      <c r="C353" s="108">
        <f>+H76</f>
        <v>1429445858</v>
      </c>
      <c r="D353" s="127">
        <f>+I76</f>
        <v>992896700.64999998</v>
      </c>
      <c r="E353" s="128"/>
      <c r="G353" s="89"/>
    </row>
    <row r="354" spans="1:11" ht="12.75" x14ac:dyDescent="0.2">
      <c r="A354" s="27" t="s">
        <v>9</v>
      </c>
      <c r="B354" s="103" t="s">
        <v>47</v>
      </c>
      <c r="C354" s="108">
        <f>+H96</f>
        <v>182429963</v>
      </c>
      <c r="D354" s="127">
        <f>+I96</f>
        <v>104741018.76000001</v>
      </c>
      <c r="E354" s="128"/>
      <c r="G354" s="89"/>
    </row>
    <row r="355" spans="1:11" ht="12.75" x14ac:dyDescent="0.2">
      <c r="A355" s="27" t="s">
        <v>34</v>
      </c>
      <c r="B355" s="103" t="s">
        <v>17</v>
      </c>
      <c r="C355" s="106">
        <f>+H111</f>
        <v>51240000</v>
      </c>
      <c r="D355" s="129">
        <f>+I111</f>
        <v>50592370.269999996</v>
      </c>
      <c r="E355" s="130"/>
      <c r="G355" s="89"/>
    </row>
    <row r="356" spans="1:11" ht="12.75" x14ac:dyDescent="0.2">
      <c r="A356" s="27" t="s">
        <v>26</v>
      </c>
      <c r="B356" s="103" t="s">
        <v>33</v>
      </c>
      <c r="C356" s="108">
        <f>+H123</f>
        <v>287318760</v>
      </c>
      <c r="D356" s="127">
        <f>+I123</f>
        <v>208290547.25999999</v>
      </c>
      <c r="E356" s="128"/>
      <c r="G356" s="89"/>
    </row>
    <row r="357" spans="1:11" ht="12.75" x14ac:dyDescent="0.2">
      <c r="A357" s="27" t="s">
        <v>38</v>
      </c>
      <c r="B357" s="103" t="s">
        <v>303</v>
      </c>
      <c r="C357" s="108">
        <f>+H130</f>
        <v>553443650</v>
      </c>
      <c r="D357" s="127">
        <f>+I130</f>
        <v>432958765.31999999</v>
      </c>
      <c r="E357" s="128"/>
      <c r="G357" s="89"/>
    </row>
    <row r="358" spans="1:11" ht="12.75" x14ac:dyDescent="0.2">
      <c r="A358" s="27" t="s">
        <v>27</v>
      </c>
      <c r="B358" s="103" t="s">
        <v>398</v>
      </c>
      <c r="C358" s="106">
        <f>+H145</f>
        <v>125482010</v>
      </c>
      <c r="D358" s="129">
        <f>+I145</f>
        <v>87723514</v>
      </c>
      <c r="E358" s="130"/>
      <c r="G358" s="89"/>
    </row>
    <row r="359" spans="1:11" ht="12.75" x14ac:dyDescent="0.2">
      <c r="A359" s="27" t="s">
        <v>28</v>
      </c>
      <c r="B359" s="103" t="s">
        <v>399</v>
      </c>
      <c r="C359" s="108">
        <f>+H161</f>
        <v>107324840</v>
      </c>
      <c r="D359" s="127">
        <f>+I161</f>
        <v>33878112</v>
      </c>
      <c r="E359" s="128"/>
      <c r="G359" s="89"/>
    </row>
    <row r="360" spans="1:11" ht="12.75" x14ac:dyDescent="0.2">
      <c r="A360" s="27" t="s">
        <v>31</v>
      </c>
      <c r="B360" s="103" t="s">
        <v>40</v>
      </c>
      <c r="C360" s="108">
        <f>+H165</f>
        <v>148630000</v>
      </c>
      <c r="D360" s="127">
        <f>+I165</f>
        <v>251578600</v>
      </c>
      <c r="E360" s="128"/>
      <c r="F360" s="89"/>
      <c r="G360" s="89"/>
    </row>
    <row r="361" spans="1:11" ht="12.75" x14ac:dyDescent="0.2">
      <c r="A361" s="27" t="s">
        <v>50</v>
      </c>
      <c r="B361" s="103" t="s">
        <v>49</v>
      </c>
      <c r="C361" s="106">
        <f>+H185</f>
        <v>303396460</v>
      </c>
      <c r="D361" s="129">
        <f>+I185</f>
        <v>257108327.24000001</v>
      </c>
      <c r="E361" s="130"/>
      <c r="G361" s="89"/>
    </row>
    <row r="362" spans="1:11" ht="12.75" x14ac:dyDescent="0.2">
      <c r="A362" s="27" t="s">
        <v>51</v>
      </c>
      <c r="B362" s="103" t="s">
        <v>48</v>
      </c>
      <c r="C362" s="108">
        <f>+H208</f>
        <v>180757264</v>
      </c>
      <c r="D362" s="127">
        <f>+I208</f>
        <v>100053396</v>
      </c>
      <c r="E362" s="128"/>
      <c r="G362" s="89"/>
    </row>
    <row r="363" spans="1:11" ht="12.75" x14ac:dyDescent="0.2">
      <c r="A363" s="27" t="s">
        <v>52</v>
      </c>
      <c r="B363" s="103" t="s">
        <v>39</v>
      </c>
      <c r="C363" s="108">
        <f>+H235</f>
        <v>649548050</v>
      </c>
      <c r="D363" s="127">
        <f>+I235</f>
        <v>338324700</v>
      </c>
      <c r="E363" s="128"/>
      <c r="G363" s="89"/>
    </row>
    <row r="364" spans="1:11" ht="13.5" thickBot="1" x14ac:dyDescent="0.25">
      <c r="A364" s="27" t="s">
        <v>63</v>
      </c>
      <c r="B364" s="104" t="s">
        <v>774</v>
      </c>
      <c r="C364" s="107">
        <f>+H325</f>
        <v>45897290</v>
      </c>
      <c r="D364" s="131">
        <f>+I325</f>
        <v>15203150</v>
      </c>
      <c r="E364" s="132"/>
      <c r="G364" s="89"/>
    </row>
    <row r="365" spans="1:11" ht="13.5" customHeight="1" thickBot="1" x14ac:dyDescent="0.25">
      <c r="A365" s="124" t="s">
        <v>45</v>
      </c>
      <c r="B365" s="125"/>
      <c r="C365" s="81">
        <f>+SUM(C349:C364)</f>
        <v>4611338831</v>
      </c>
      <c r="D365" s="124">
        <f>+SUM(D349:D364)</f>
        <v>3498142942.9200001</v>
      </c>
      <c r="E365" s="125"/>
    </row>
    <row r="366" spans="1:11" x14ac:dyDescent="0.2">
      <c r="B366" s="115"/>
      <c r="C366" s="116"/>
      <c r="D366" s="117"/>
      <c r="E366" s="118"/>
      <c r="F366" s="118"/>
      <c r="G366" s="118"/>
      <c r="H366" s="119"/>
      <c r="I366" s="119"/>
      <c r="J366" s="120"/>
      <c r="K366" s="120"/>
    </row>
    <row r="367" spans="1:11" x14ac:dyDescent="0.2">
      <c r="B367" s="115"/>
      <c r="C367" s="116"/>
      <c r="D367" s="117"/>
      <c r="E367" s="118"/>
      <c r="F367" s="118"/>
      <c r="G367" s="118"/>
      <c r="H367" s="119"/>
      <c r="I367" s="119"/>
      <c r="J367" s="120"/>
      <c r="K367" s="120"/>
    </row>
    <row r="368" spans="1:11" x14ac:dyDescent="0.2">
      <c r="B368" s="115"/>
      <c r="C368" s="116"/>
      <c r="D368" s="117"/>
      <c r="E368" s="118"/>
      <c r="F368" s="118"/>
      <c r="G368" s="118"/>
      <c r="H368" s="119"/>
      <c r="I368" s="119"/>
      <c r="J368" s="120"/>
      <c r="K368" s="120"/>
    </row>
    <row r="369" spans="2:11" x14ac:dyDescent="0.2">
      <c r="B369" s="115"/>
      <c r="C369" s="116"/>
      <c r="D369" s="117"/>
      <c r="E369" s="118"/>
      <c r="F369" s="118"/>
      <c r="G369" s="118"/>
      <c r="H369" s="119"/>
      <c r="I369" s="119"/>
      <c r="J369" s="120"/>
      <c r="K369" s="120"/>
    </row>
    <row r="370" spans="2:11" x14ac:dyDescent="0.2">
      <c r="B370" s="115"/>
      <c r="C370" s="116"/>
      <c r="D370" s="117"/>
      <c r="E370" s="118"/>
      <c r="F370" s="118"/>
      <c r="G370" s="118"/>
      <c r="H370" s="119"/>
      <c r="I370" s="119"/>
      <c r="J370" s="120"/>
      <c r="K370" s="120"/>
    </row>
    <row r="371" spans="2:11" x14ac:dyDescent="0.2">
      <c r="B371" s="115"/>
      <c r="C371" s="116"/>
      <c r="D371" s="117"/>
      <c r="E371" s="118"/>
      <c r="F371" s="118"/>
      <c r="G371" s="118"/>
      <c r="H371" s="119"/>
      <c r="I371" s="119"/>
      <c r="J371" s="120"/>
      <c r="K371" s="120"/>
    </row>
    <row r="372" spans="2:11" x14ac:dyDescent="0.2">
      <c r="B372" s="115"/>
      <c r="C372" s="116"/>
      <c r="D372" s="117"/>
      <c r="E372" s="118"/>
      <c r="F372" s="118"/>
      <c r="G372" s="118"/>
      <c r="H372" s="119"/>
      <c r="I372" s="119"/>
      <c r="J372" s="120"/>
      <c r="K372" s="120"/>
    </row>
    <row r="373" spans="2:11" x14ac:dyDescent="0.2">
      <c r="B373" s="115"/>
      <c r="C373" s="116"/>
      <c r="D373" s="117"/>
      <c r="E373" s="118"/>
      <c r="F373" s="118"/>
      <c r="G373" s="118"/>
      <c r="H373" s="119"/>
      <c r="I373" s="119"/>
      <c r="J373" s="120"/>
      <c r="K373" s="120"/>
    </row>
    <row r="374" spans="2:11" x14ac:dyDescent="0.2">
      <c r="B374" s="115"/>
      <c r="C374" s="116"/>
      <c r="D374" s="117"/>
      <c r="E374" s="118"/>
      <c r="F374" s="118"/>
      <c r="G374" s="118"/>
      <c r="H374" s="119"/>
      <c r="I374" s="119"/>
      <c r="J374" s="120"/>
      <c r="K374" s="120"/>
    </row>
    <row r="375" spans="2:11" x14ac:dyDescent="0.2">
      <c r="B375" s="115"/>
      <c r="C375" s="116"/>
      <c r="D375" s="117"/>
      <c r="E375" s="118"/>
      <c r="F375" s="118"/>
      <c r="G375" s="118"/>
      <c r="H375" s="119"/>
      <c r="I375" s="119"/>
      <c r="J375" s="120"/>
      <c r="K375" s="120"/>
    </row>
    <row r="376" spans="2:11" x14ac:dyDescent="0.2">
      <c r="B376" s="115"/>
      <c r="C376" s="116"/>
      <c r="D376" s="117"/>
      <c r="E376" s="118"/>
      <c r="F376" s="118"/>
      <c r="G376" s="118"/>
      <c r="H376" s="119"/>
      <c r="I376" s="119"/>
      <c r="J376" s="120"/>
      <c r="K376" s="120"/>
    </row>
    <row r="377" spans="2:11" x14ac:dyDescent="0.2">
      <c r="B377" s="115"/>
      <c r="C377" s="116"/>
      <c r="D377" s="117"/>
      <c r="E377" s="118"/>
      <c r="F377" s="118"/>
      <c r="G377" s="118"/>
      <c r="H377" s="119"/>
      <c r="I377" s="119"/>
      <c r="J377" s="120"/>
      <c r="K377" s="120"/>
    </row>
  </sheetData>
  <mergeCells count="22">
    <mergeCell ref="D356:E356"/>
    <mergeCell ref="A1:B1"/>
    <mergeCell ref="A2:I2"/>
    <mergeCell ref="D348:E348"/>
    <mergeCell ref="D349:E349"/>
    <mergeCell ref="D350:E350"/>
    <mergeCell ref="D365:E365"/>
    <mergeCell ref="A346:E346"/>
    <mergeCell ref="D360:E360"/>
    <mergeCell ref="D361:E361"/>
    <mergeCell ref="D362:E362"/>
    <mergeCell ref="D363:E363"/>
    <mergeCell ref="D364:E364"/>
    <mergeCell ref="A365:B365"/>
    <mergeCell ref="D351:E351"/>
    <mergeCell ref="D359:E359"/>
    <mergeCell ref="D357:E357"/>
    <mergeCell ref="D358:E358"/>
    <mergeCell ref="D352:E352"/>
    <mergeCell ref="D353:E353"/>
    <mergeCell ref="D354:E354"/>
    <mergeCell ref="D355:E355"/>
  </mergeCells>
  <phoneticPr fontId="27" type="noConversion"/>
  <printOptions horizontalCentered="1"/>
  <pageMargins left="0.39370078740157483" right="0.39370078740157483" top="0.35433070866141736" bottom="0.35433070866141736" header="0.11811023622047245" footer="0.11811023622047245"/>
  <pageSetup paperSize="9" scale="59" orientation="portrait" useFirstPageNumber="1" horizontalDpi="300" verticalDpi="300" r:id="rId1"/>
  <rowBreaks count="7" manualBreakCount="7">
    <brk id="28" max="6" man="1"/>
    <brk id="49" max="6" man="1"/>
    <brk id="75" max="6" man="1"/>
    <brk id="87" max="6" man="1"/>
    <brk id="102" max="6" man="1"/>
    <brk id="122" max="6" man="1"/>
    <brk id="144" max="6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57"/>
  <sheetViews>
    <sheetView topLeftCell="A22" workbookViewId="0">
      <selection activeCell="G58" sqref="G58"/>
    </sheetView>
  </sheetViews>
  <sheetFormatPr baseColWidth="10" defaultRowHeight="12.75" x14ac:dyDescent="0.2"/>
  <cols>
    <col min="2" max="9" width="11.42578125" style="123"/>
  </cols>
  <sheetData>
    <row r="10" spans="2:9" x14ac:dyDescent="0.2">
      <c r="B10" s="123">
        <f>1/0.2</f>
        <v>5</v>
      </c>
      <c r="C10" s="123">
        <v>5</v>
      </c>
      <c r="D10" s="123">
        <f>+C10*B10</f>
        <v>25</v>
      </c>
      <c r="E10" s="123">
        <v>12000</v>
      </c>
      <c r="F10" s="123">
        <f>+E10*D10</f>
        <v>300000</v>
      </c>
    </row>
    <row r="11" spans="2:9" x14ac:dyDescent="0.2">
      <c r="D11" s="123">
        <v>12</v>
      </c>
      <c r="E11" s="123">
        <v>3200</v>
      </c>
      <c r="F11" s="123">
        <f>+E11*D11</f>
        <v>38400</v>
      </c>
    </row>
    <row r="12" spans="2:9" x14ac:dyDescent="0.2">
      <c r="D12" s="123">
        <v>8</v>
      </c>
      <c r="E12" s="123">
        <v>700</v>
      </c>
      <c r="F12" s="123">
        <f>+E12*D12</f>
        <v>5600</v>
      </c>
    </row>
    <row r="13" spans="2:9" x14ac:dyDescent="0.2">
      <c r="D13" s="123">
        <v>0.04</v>
      </c>
      <c r="E13" s="123">
        <v>50000</v>
      </c>
      <c r="F13" s="123">
        <f>+E13*D13</f>
        <v>2000</v>
      </c>
    </row>
    <row r="14" spans="2:9" x14ac:dyDescent="0.2">
      <c r="G14" s="123">
        <f>+SUM(F10:F13)</f>
        <v>346000</v>
      </c>
      <c r="H14" s="123">
        <v>1.45</v>
      </c>
      <c r="I14" s="123">
        <f>+H14*G14</f>
        <v>501700</v>
      </c>
    </row>
    <row r="22" spans="3:8" x14ac:dyDescent="0.2">
      <c r="C22" s="123">
        <v>12</v>
      </c>
      <c r="D22" s="123">
        <v>3200</v>
      </c>
      <c r="E22" s="123">
        <f>+D22*C22</f>
        <v>38400</v>
      </c>
    </row>
    <row r="23" spans="3:8" x14ac:dyDescent="0.2">
      <c r="C23" s="123">
        <v>8</v>
      </c>
      <c r="D23" s="123">
        <v>700</v>
      </c>
      <c r="E23" s="123">
        <f>+D23*C23</f>
        <v>5600</v>
      </c>
    </row>
    <row r="24" spans="3:8" x14ac:dyDescent="0.2">
      <c r="C24" s="123">
        <v>0.04</v>
      </c>
      <c r="D24" s="123">
        <v>50000</v>
      </c>
      <c r="E24" s="123">
        <f>+D24*C24</f>
        <v>2000</v>
      </c>
    </row>
    <row r="25" spans="3:8" x14ac:dyDescent="0.2">
      <c r="C25" s="123">
        <v>7</v>
      </c>
      <c r="D25" s="123">
        <v>50</v>
      </c>
      <c r="E25" s="123">
        <f>+D25*C25</f>
        <v>350</v>
      </c>
    </row>
    <row r="26" spans="3:8" x14ac:dyDescent="0.2">
      <c r="F26" s="123">
        <f>+SUM(E22:E25)</f>
        <v>46350</v>
      </c>
      <c r="G26" s="123">
        <v>1.45</v>
      </c>
      <c r="H26" s="123">
        <f>+G26*F26</f>
        <v>67207.5</v>
      </c>
    </row>
    <row r="29" spans="3:8" x14ac:dyDescent="0.2">
      <c r="C29" s="123">
        <v>12</v>
      </c>
      <c r="D29" s="123">
        <v>2700</v>
      </c>
      <c r="E29" s="123">
        <f>+D29*C29</f>
        <v>32400</v>
      </c>
    </row>
    <row r="30" spans="3:8" x14ac:dyDescent="0.2">
      <c r="C30" s="123">
        <v>7</v>
      </c>
      <c r="D30" s="123">
        <v>700</v>
      </c>
      <c r="E30" s="123">
        <f>+D30*C30</f>
        <v>4900</v>
      </c>
    </row>
    <row r="31" spans="3:8" x14ac:dyDescent="0.2">
      <c r="C31" s="123">
        <v>0.04</v>
      </c>
      <c r="D31" s="123">
        <v>50000</v>
      </c>
      <c r="E31" s="123">
        <f>+D31*C31</f>
        <v>2000</v>
      </c>
    </row>
    <row r="32" spans="3:8" x14ac:dyDescent="0.2">
      <c r="C32" s="123">
        <v>7</v>
      </c>
      <c r="D32" s="123">
        <v>50</v>
      </c>
      <c r="E32" s="123">
        <f>+D32*C32</f>
        <v>350</v>
      </c>
    </row>
    <row r="33" spans="3:8" x14ac:dyDescent="0.2">
      <c r="F33" s="123">
        <f>+SUM(E29:E32)</f>
        <v>39650</v>
      </c>
      <c r="G33" s="123">
        <v>1.45</v>
      </c>
      <c r="H33" s="123">
        <f>+G33*F33</f>
        <v>57492.5</v>
      </c>
    </row>
    <row r="35" spans="3:8" x14ac:dyDescent="0.2">
      <c r="C35" s="123">
        <v>12</v>
      </c>
      <c r="D35" s="123">
        <v>2300</v>
      </c>
      <c r="E35" s="123">
        <f>+D35*C35</f>
        <v>27600</v>
      </c>
    </row>
    <row r="36" spans="3:8" x14ac:dyDescent="0.2">
      <c r="C36" s="123">
        <v>6</v>
      </c>
      <c r="D36" s="123">
        <v>700</v>
      </c>
      <c r="E36" s="123">
        <f>+D36*C36</f>
        <v>4200</v>
      </c>
    </row>
    <row r="37" spans="3:8" x14ac:dyDescent="0.2">
      <c r="C37" s="123">
        <v>0.04</v>
      </c>
      <c r="D37" s="123">
        <v>50000</v>
      </c>
      <c r="E37" s="123">
        <f>+D37*C37</f>
        <v>2000</v>
      </c>
    </row>
    <row r="38" spans="3:8" x14ac:dyDescent="0.2">
      <c r="C38" s="123">
        <v>7</v>
      </c>
      <c r="D38" s="123">
        <v>50</v>
      </c>
      <c r="E38" s="123">
        <f>+D38*C38</f>
        <v>350</v>
      </c>
    </row>
    <row r="39" spans="3:8" x14ac:dyDescent="0.2">
      <c r="F39" s="123">
        <f>+SUM(E35:E38)</f>
        <v>34150</v>
      </c>
      <c r="G39" s="123">
        <v>1.45</v>
      </c>
      <c r="H39" s="123">
        <f>+G39*F39</f>
        <v>49517.5</v>
      </c>
    </row>
    <row r="42" spans="3:8" x14ac:dyDescent="0.2">
      <c r="C42" s="123">
        <v>10</v>
      </c>
      <c r="D42" s="123">
        <v>700</v>
      </c>
      <c r="E42" s="123">
        <f>+D42*C42</f>
        <v>7000</v>
      </c>
    </row>
    <row r="43" spans="3:8" x14ac:dyDescent="0.2">
      <c r="C43" s="123">
        <v>0.04</v>
      </c>
      <c r="D43" s="123">
        <v>50000</v>
      </c>
      <c r="E43" s="123">
        <f>+D43*C43</f>
        <v>2000</v>
      </c>
    </row>
    <row r="44" spans="3:8" x14ac:dyDescent="0.2">
      <c r="C44" s="123">
        <v>7</v>
      </c>
      <c r="D44" s="123">
        <v>50</v>
      </c>
      <c r="E44" s="123">
        <f>+D44*C44</f>
        <v>350</v>
      </c>
    </row>
    <row r="45" spans="3:8" x14ac:dyDescent="0.2">
      <c r="F45" s="123">
        <f>+SUM(E41:E44)</f>
        <v>9350</v>
      </c>
      <c r="G45" s="123">
        <v>0.45</v>
      </c>
      <c r="H45" s="123">
        <f>+G45*F45</f>
        <v>4207.5</v>
      </c>
    </row>
    <row r="46" spans="3:8" x14ac:dyDescent="0.2">
      <c r="F46" s="123">
        <f>+F45+H45</f>
        <v>13557.5</v>
      </c>
      <c r="G46" s="123">
        <v>1.3</v>
      </c>
      <c r="H46" s="123">
        <f>+G46*F46</f>
        <v>17624.75</v>
      </c>
    </row>
    <row r="56" spans="5:7" x14ac:dyDescent="0.2">
      <c r="E56" s="123">
        <v>3.5</v>
      </c>
      <c r="F56" s="123">
        <f>+E56/6</f>
        <v>0.58333333333333337</v>
      </c>
    </row>
    <row r="57" spans="5:7" x14ac:dyDescent="0.2">
      <c r="G57" s="123">
        <f>+F56*25</f>
        <v>14.583333333333334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E33" sqref="E33"/>
    </sheetView>
  </sheetViews>
  <sheetFormatPr baseColWidth="10" defaultRowHeight="12.75" x14ac:dyDescent="0.2"/>
  <cols>
    <col min="1" max="1" width="18" bestFit="1" customWidth="1"/>
    <col min="2" max="2" width="16.42578125" bestFit="1" customWidth="1"/>
    <col min="3" max="3" width="15" bestFit="1" customWidth="1"/>
  </cols>
  <sheetData>
    <row r="3" spans="1:6" x14ac:dyDescent="0.2">
      <c r="A3" t="s">
        <v>888</v>
      </c>
      <c r="B3" t="s">
        <v>886</v>
      </c>
      <c r="C3" t="s">
        <v>887</v>
      </c>
    </row>
    <row r="4" spans="1:6" x14ac:dyDescent="0.2">
      <c r="A4">
        <v>12</v>
      </c>
      <c r="B4">
        <v>0.17299999999999999</v>
      </c>
      <c r="C4">
        <f>+B4*A4</f>
        <v>2.0759999999999996</v>
      </c>
    </row>
    <row r="9" spans="1:6" x14ac:dyDescent="0.2">
      <c r="A9" t="s">
        <v>889</v>
      </c>
      <c r="B9" t="s">
        <v>888</v>
      </c>
      <c r="C9" t="s">
        <v>886</v>
      </c>
      <c r="D9" t="s">
        <v>890</v>
      </c>
      <c r="E9" t="s">
        <v>891</v>
      </c>
      <c r="F9" t="s">
        <v>892</v>
      </c>
    </row>
    <row r="10" spans="1:6" x14ac:dyDescent="0.2">
      <c r="A10">
        <v>4.1399999999999997</v>
      </c>
      <c r="B10">
        <v>24</v>
      </c>
      <c r="C10" s="121">
        <f>+A10/B10</f>
        <v>0.17249999999999999</v>
      </c>
      <c r="D10">
        <v>23</v>
      </c>
      <c r="E10" s="122">
        <f>+(0.64-(C10*2))</f>
        <v>0.29500000000000004</v>
      </c>
      <c r="F10" s="122">
        <f>+(C10*2)+E10</f>
        <v>0.64</v>
      </c>
    </row>
    <row r="19" spans="5:5" x14ac:dyDescent="0.2">
      <c r="E19">
        <f>0.173*2</f>
        <v>0.34599999999999997</v>
      </c>
    </row>
    <row r="20" spans="5:5" x14ac:dyDescent="0.2">
      <c r="E20">
        <v>0.3</v>
      </c>
    </row>
    <row r="21" spans="5:5" x14ac:dyDescent="0.2">
      <c r="E21">
        <f>+E20+E19</f>
        <v>0.64599999999999991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workbookViewId="0">
      <selection activeCell="F36" sqref="F36"/>
    </sheetView>
  </sheetViews>
  <sheetFormatPr baseColWidth="10" defaultRowHeight="12.75" x14ac:dyDescent="0.2"/>
  <cols>
    <col min="1" max="4" width="11.42578125" style="110"/>
    <col min="5" max="5" width="12.28515625" style="110" bestFit="1" customWidth="1"/>
  </cols>
  <sheetData>
    <row r="4" spans="1:5" ht="13.5" thickBot="1" x14ac:dyDescent="0.25"/>
    <row r="5" spans="1:5" ht="13.5" thickBot="1" x14ac:dyDescent="0.25">
      <c r="A5" s="138" t="s">
        <v>880</v>
      </c>
      <c r="B5" s="138"/>
      <c r="C5" s="138"/>
      <c r="D5" s="139" t="s">
        <v>2</v>
      </c>
      <c r="E5" s="139" t="s">
        <v>879</v>
      </c>
    </row>
    <row r="6" spans="1:5" ht="13.5" thickBot="1" x14ac:dyDescent="0.25">
      <c r="A6" s="114" t="s">
        <v>882</v>
      </c>
      <c r="B6" s="114" t="s">
        <v>881</v>
      </c>
      <c r="C6" s="114" t="s">
        <v>883</v>
      </c>
      <c r="D6" s="139"/>
      <c r="E6" s="139"/>
    </row>
    <row r="7" spans="1:5" x14ac:dyDescent="0.2">
      <c r="A7" s="113">
        <v>7.5999999999999998E-2</v>
      </c>
      <c r="B7" s="113"/>
      <c r="C7" s="113">
        <v>8.5000000000000006E-2</v>
      </c>
      <c r="D7" s="113"/>
      <c r="E7" s="113">
        <v>53808</v>
      </c>
    </row>
    <row r="8" spans="1:5" x14ac:dyDescent="0.2">
      <c r="A8" s="111">
        <v>0.26400000000000001</v>
      </c>
      <c r="B8" s="111"/>
      <c r="C8" s="111">
        <v>0.11</v>
      </c>
      <c r="D8" s="111"/>
      <c r="E8" s="111">
        <v>103704</v>
      </c>
    </row>
    <row r="9" spans="1:5" x14ac:dyDescent="0.2">
      <c r="A9" s="111">
        <v>0.22</v>
      </c>
      <c r="B9" s="111"/>
      <c r="C9" s="111">
        <v>8.5000000000000006E-2</v>
      </c>
      <c r="D9" s="111"/>
      <c r="E9" s="111">
        <v>40726</v>
      </c>
    </row>
    <row r="10" spans="1:5" x14ac:dyDescent="0.2">
      <c r="A10" s="111">
        <v>0.13200000000000001</v>
      </c>
      <c r="B10" s="111"/>
      <c r="C10" s="111">
        <v>0.85</v>
      </c>
      <c r="D10" s="111"/>
      <c r="E10" s="111">
        <v>40726</v>
      </c>
    </row>
    <row r="11" spans="1:5" x14ac:dyDescent="0.2">
      <c r="A11" s="111">
        <v>0.13200000000000001</v>
      </c>
      <c r="B11" s="111"/>
      <c r="C11" s="111">
        <v>6.4000000000000001E-2</v>
      </c>
      <c r="D11" s="111"/>
      <c r="E11" s="111">
        <v>30840</v>
      </c>
    </row>
    <row r="12" spans="1:5" x14ac:dyDescent="0.2">
      <c r="A12" s="111">
        <v>0.2</v>
      </c>
      <c r="B12" s="111"/>
      <c r="C12" s="111">
        <v>2.4E-2</v>
      </c>
      <c r="D12" s="111"/>
      <c r="E12" s="111">
        <v>21408</v>
      </c>
    </row>
    <row r="13" spans="1:5" ht="13.5" thickBot="1" x14ac:dyDescent="0.25">
      <c r="A13" s="112">
        <v>0.06</v>
      </c>
      <c r="B13" s="112"/>
      <c r="C13" s="112">
        <v>0.06</v>
      </c>
      <c r="D13" s="112"/>
      <c r="E13" s="112">
        <v>15888</v>
      </c>
    </row>
  </sheetData>
  <mergeCells count="3">
    <mergeCell ref="A5:C5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BDQ</vt:lpstr>
      <vt:lpstr>Feuil2</vt:lpstr>
      <vt:lpstr>Feuil1</vt:lpstr>
      <vt:lpstr>Prix de reference</vt:lpstr>
      <vt:lpstr>BDQ!Impression_des_titres</vt:lpstr>
      <vt:lpstr>BDQ!Zone_d_impression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 RAJAONARIVELO</dc:creator>
  <cp:lastModifiedBy>Lanto</cp:lastModifiedBy>
  <cp:lastPrinted>2023-02-01T20:06:40Z</cp:lastPrinted>
  <dcterms:created xsi:type="dcterms:W3CDTF">2018-12-18T09:39:16Z</dcterms:created>
  <dcterms:modified xsi:type="dcterms:W3CDTF">2025-09-10T04:47:42Z</dcterms:modified>
</cp:coreProperties>
</file>