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Test\TestDatabase\"/>
    </mc:Choice>
  </mc:AlternateContent>
  <xr:revisionPtr revIDLastSave="0" documentId="13_ncr:1_{A7D3A670-76C6-439D-9523-7973BC59C3F1}" xr6:coauthVersionLast="44" xr6:coauthVersionMax="44" xr10:uidLastSave="{00000000-0000-0000-0000-000000000000}"/>
  <bookViews>
    <workbookView xWindow="-19320" yWindow="-120" windowWidth="19440" windowHeight="15000" tabRatio="825" firstSheet="1" activeTab="11"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Reservations!$A$1:$F$14</definedName>
    <definedName name="_xlnm._FilterDatabase" localSheetId="16" hidden="1">Seat!$A$1:$C$481</definedName>
    <definedName name="_xlnm._FilterDatabase" localSheetId="15"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15" i="13"/>
  <c r="F15" i="13"/>
  <c r="D16" i="13"/>
  <c r="F16" i="13"/>
  <c r="D17" i="13"/>
  <c r="F17" i="13"/>
  <c r="D18" i="13"/>
  <c r="D34" i="16" s="1"/>
  <c r="F18" i="13"/>
  <c r="D19" i="13"/>
  <c r="F19" i="13"/>
  <c r="D20" i="13"/>
  <c r="D11" i="16" s="1"/>
  <c r="F20" i="13"/>
  <c r="D21" i="13"/>
  <c r="D60" i="16" s="1"/>
  <c r="F21" i="13"/>
  <c r="D22" i="13"/>
  <c r="D37" i="16" s="1"/>
  <c r="F22" i="13"/>
  <c r="D23" i="13"/>
  <c r="F23" i="13"/>
  <c r="D24" i="13"/>
  <c r="D6" i="16" s="1"/>
  <c r="F24" i="13"/>
  <c r="D25" i="13"/>
  <c r="D21" i="16" s="1"/>
  <c r="F25" i="13"/>
  <c r="D26" i="13"/>
  <c r="D23" i="16" s="1"/>
  <c r="F26" i="13"/>
  <c r="D27" i="13"/>
  <c r="F27" i="13"/>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F2" i="13"/>
  <c r="F3" i="13"/>
  <c r="F4" i="13"/>
  <c r="F5" i="13"/>
  <c r="F6" i="13"/>
  <c r="F7" i="13"/>
  <c r="F8" i="13"/>
  <c r="F9" i="13"/>
  <c r="F10" i="13"/>
  <c r="F11" i="13"/>
  <c r="F12" i="13"/>
  <c r="F13" i="13"/>
  <c r="F14" i="13"/>
  <c r="D2" i="13"/>
  <c r="D49" i="16" s="1"/>
  <c r="D3" i="13"/>
  <c r="D4" i="13"/>
  <c r="D5" i="13"/>
  <c r="D36" i="16" s="1"/>
  <c r="D6" i="13"/>
  <c r="D7" i="13"/>
  <c r="D8" i="13"/>
  <c r="D22" i="16" s="1"/>
  <c r="D9" i="13"/>
  <c r="D10" i="16" s="1"/>
  <c r="D10" i="13"/>
  <c r="D11" i="13"/>
  <c r="D12" i="13"/>
  <c r="D13" i="13"/>
  <c r="D14" i="13"/>
  <c r="B3" i="20"/>
  <c r="B4" i="20"/>
  <c r="B5" i="20"/>
  <c r="B6" i="20"/>
  <c r="B7" i="20"/>
  <c r="B8" i="20"/>
  <c r="B9" i="20"/>
  <c r="B10" i="20"/>
  <c r="B11" i="20"/>
  <c r="B2" i="20"/>
  <c r="D32" i="16" l="1"/>
  <c r="D3" i="16"/>
  <c r="D33" i="16"/>
  <c r="D13" i="16"/>
  <c r="D45" i="16"/>
  <c r="D16" i="16"/>
  <c r="D42" i="16"/>
  <c r="D12" i="16"/>
  <c r="D24" i="16"/>
  <c r="D30" i="16"/>
  <c r="D35" i="16"/>
  <c r="D31" i="16"/>
  <c r="D38" i="16"/>
  <c r="D7" i="16"/>
  <c r="D48" i="16"/>
  <c r="D4" i="16"/>
  <c r="D5" i="16"/>
  <c r="D55" i="16"/>
  <c r="D51" i="16"/>
  <c r="D25" i="16"/>
  <c r="D56" i="16"/>
  <c r="D53" i="16"/>
  <c r="D18" i="16"/>
  <c r="D52" i="16"/>
  <c r="D33" i="14"/>
  <c r="D31" i="14"/>
  <c r="D26" i="14"/>
  <c r="D11" i="14"/>
  <c r="D36" i="14"/>
  <c r="D27" i="14"/>
  <c r="D22" i="14"/>
  <c r="D18" i="14"/>
  <c r="D12" i="14"/>
  <c r="D10" i="14"/>
  <c r="D8" i="14"/>
  <c r="D3" i="14"/>
  <c r="D2" i="14"/>
  <c r="D21" i="14"/>
  <c r="D5" i="14"/>
  <c r="D39" i="14"/>
  <c r="D34" i="14"/>
  <c r="D20" i="14"/>
  <c r="D16" i="14"/>
  <c r="D14" i="14"/>
  <c r="D13" i="14"/>
  <c r="D7" i="14"/>
  <c r="D40" i="14"/>
  <c r="D25" i="14"/>
  <c r="D15" i="14"/>
  <c r="D9" i="14"/>
  <c r="D38" i="14"/>
  <c r="D37" i="14"/>
  <c r="D29" i="14"/>
  <c r="D17" i="14"/>
  <c r="D6" i="14"/>
  <c r="D35" i="14"/>
  <c r="D32" i="14"/>
  <c r="D19" i="14"/>
  <c r="D30" i="14"/>
  <c r="D28" i="14"/>
  <c r="D24" i="14"/>
  <c r="D23" i="14"/>
  <c r="D4" i="14"/>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F2" i="8" l="1"/>
  <c r="D2" i="8" s="1"/>
  <c r="F3" i="8"/>
  <c r="D3" i="8" s="1"/>
  <c r="F4" i="8"/>
  <c r="D4" i="8" s="1"/>
  <c r="F5" i="8"/>
  <c r="D5" i="8" s="1"/>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<sst xmlns="http://schemas.openxmlformats.org/spreadsheetml/2006/main" count="598" uniqueCount="297">
  <si>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</si>
  <si>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</si>
  <si>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</si>
  <si>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</si>
  <si>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</si>
  <si>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</si>
  <si>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</si>
  <si>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</si>
  <si>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</si>
  <si>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</si>
  <si>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</si>
  <si>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</si>
  <si>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</si>
  <si>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</si>
  <si>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</si>
  <si>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</si>
  <si>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</si>
  <si>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</si>
  <si>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</si>
  <si>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</si>
  <si>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</si>
  <si>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</si>
  <si>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</si>
  <si>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</si>
  <si>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</si>
  <si>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</si>
  <si>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</si>
  <si>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</si>
  <si>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</si>
  <si>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</si>
  <si>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</si>
  <si>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</si>
  <si>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</si>
  <si>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</si>
  <si>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</si>
  <si>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</si>
  <si>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</si>
  <si>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</si>
  <si>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</si>
  <si>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</si>
  <si>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</si>
  <si>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</si>
  <si>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</si>
  <si>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</si>
  <si>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</si>
  <si>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</si>
  <si>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</si>
  <si>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</si>
  <si>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</si>
  <si>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</si>
  <si>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</si>
  <si>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</si>
  <si>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</si>
  <si>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</si>
  <si>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</si>
  <si>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</si>
  <si>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</si>
  <si>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</si>
  <si>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</si>
  <si>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</si>
  <si>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</si>
  <si>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</si>
  <si>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</si>
  <si>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</si>
  <si>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</si>
  <si>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</si>
  <si>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</si>
  <si>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</si>
  <si>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</si>
  <si>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</si>
  <si>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</si>
  <si>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</si>
  <si>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</si>
  <si>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</si>
  <si>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</si>
  <si>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</si>
  <si>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</si>
  <si>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</si>
  <si>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</si>
  <si>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</si>
  <si>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</si>
  <si>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</si>
  <si>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</si>
  <si>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</si>
  <si>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</si>
  <si>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</si>
  <si>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</si>
  <si>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</si>
  <si>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</si>
  <si>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</si>
  <si>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</si>
  <si>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</si>
  <si>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</si>
  <si>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</si>
  <si>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</si>
  <si>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</si>
  <si>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</si>
  <si>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</si>
  <si>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</si>
  <si>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</si>
  <si>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</si>
  <si>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</si>
  <si>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</si>
  <si>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</si>
  <si>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</si>
  <si>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</si>
  <si>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</si>
  <si>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</si>
  <si>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</si>
  <si>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</si>
  <si>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</si>
  <si>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</si>
  <si>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</si>
  <si>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</si>
  <si>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</si>
  <si>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</si>
  <si>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</si>
  <si>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</si>
  <si>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</si>
  <si>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</si>
  <si>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</si>
  <si>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</si>
  <si>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</si>
  <si>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</si>
  <si>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</si>
  <si>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</si>
  <si>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</si>
  <si>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</si>
  <si>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</si>
  <si>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</si>
  <si>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</si>
  <si>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</si>
  <si>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</si>
  <si>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</si>
  <si>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</si>
  <si>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</si>
  <si>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</si>
  <si>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</si>
  <si>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</si>
  <si>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</si>
  <si>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</si>
  <si>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</si>
  <si>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</si>
  <si>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</si>
  <si>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</si>
  <si>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</si>
  <si>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</si>
  <si>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</si>
  <si>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</si>
  <si>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</si>
  <si>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</si>
  <si>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</si>
  <si>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</si>
  <si>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</si>
  <si>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</si>
  <si>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</si>
  <si>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</si>
  <si>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</si>
  <si>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</si>
  <si>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</si>
  <si>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</si>
  <si>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</si>
  <si>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</si>
  <si>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</si>
  <si>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</si>
  <si>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</si>
  <si>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</si>
  <si>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</si>
  <si>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</si>
  <si>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</si>
  <si>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</si>
  <si>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</si>
  <si>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</si>
  <si>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</si>
  <si>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</si>
  <si>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</si>
  <si>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</si>
  <si>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</si>
  <si>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</si>
  <si>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</si>
  <si>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</si>
  <si>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</si>
  <si>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</si>
  <si>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</si>
  <si>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</si>
  <si>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</si>
  <si>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</si>
  <si>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</si>
  <si>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</si>
  <si>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</si>
  <si>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</si>
  <si>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</si>
  <si>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</si>
  <si>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</si>
  <si>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</si>
  <si>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</si>
  <si>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</si>
  <si>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</si>
  <si>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</si>
  <si>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</si>
  <si>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</si>
  <si>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</si>
  <si>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</si>
  <si>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</si>
  <si>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</si>
  <si>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</si>
  <si>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</si>
  <si>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</si>
  <si>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</si>
  <si>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</si>
  <si>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</si>
  <si>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</si>
  <si>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</si>
  <si>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</si>
  <si>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</si>
  <si>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</si>
  <si>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</si>
  <si>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</si>
  <si>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</si>
  <si>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</si>
  <si>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</si>
  <si>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</si>
  <si>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</si>
  <si>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</si>
  <si>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</si>
  <si>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</si>
  <si>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</si>
  <si>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</si>
  <si>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</si>
  <si>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</si>
  <si>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</si>
  <si>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</si>
  <si>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</si>
  <si>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</si>
  <si>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</si>
  <si>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</si>
  <si>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</si>
  <si>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</si>
  <si>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</si>
  <si>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</si>
  <si>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</si>
  <si>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</si>
  <si>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</si>
  <si>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</si>
  <si>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</si>
  <si>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</si>
  <si>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</si>
  <si>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</si>
  <si>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</si>
  <si>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</si>
  <si>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</si>
  <si>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</si>
  <si>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</si>
  <si>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</si>
  <si>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</si>
  <si>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</si>
  <si>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</si>
  <si>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</si>
  <si>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</si>
  <si>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</si>
  <si>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</si>
  <si>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</si>
  <si>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</si>
  <si>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</si>
  <si>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</si>
  <si>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</si>
  <si>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</si>
  <si>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</si>
  <si>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</si>
  <si>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</si>
  <si>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</si>
  <si>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</si>
  <si>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</si>
  <si>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</si>
  <si>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</si>
  <si>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</si>
  <si>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</si>
  <si>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</si>
  <si>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</si>
  <si>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</si>
  <si>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</si>
  <si>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</si>
  <si>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</si>
  <si>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</si>
  <si>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</si>
  <si>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</si>
  <si>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</si>
  <si>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TicketQuantity</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</si>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</sst>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0" fontId="1" fillId="0" borderId="0" xfId="1" applyFill="1"/>
  </cellXfs>
  <cellStyles count="2">
    <cellStyle name="Normal" xfId="0" builtinId="0"/>
    <cellStyle name="Normal 2" xfId="1" xr:uid="{C020B776-E5BB-412F-B067-DC96E3574563}"/>
  </cellStyles>
  <dxfs count="9">
    <dxf>
      <numFmt numFmtId="0" formatCode="General"/>
    </dxf>
    <dxf>
      <numFmt numFmtId="0" formatCode="General"/>
    </dxf>
    <dxf>
      <numFmt numFmtId="0" formatCode="General"/>
    </dxf>
    <dxf>
      <numFmt numFmtId="0" formatCode="General"/>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8"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481" totalsRowShown="0">
  <autoFilter ref="A1:B481"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F5" totalsRowShown="0" headerRowCellStyle="Normal 2" dataCellStyle="Normal 2">
  <autoFilter ref="A1:F5" xr:uid="{7483ACE1-6BAC-43EF-92B7-F03967F1654E}"/>
  <tableColumns count="6">
    <tableColumn id="1" xr3:uid="{1C890530-67FB-4AB7-AEB9-A8C2467B9F4A}" name="Id" dataCellStyle="Normal 2"/>
    <tableColumn id="2" xr3:uid="{9D607362-0935-4A26-B7F1-5EF4078BCC82}" name="Reservation" dataCellStyle="Normal 2"/>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CellStyle="Normal 2">
      <calculatedColumnFormula>COUNTIFS(SeatReservations!B:B,Invoices!B2)</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CellStyle="Normal 2">
      <calculatedColumnFormula>INDEX(Reservations!B:B,MATCH(Reviews!E2,Reservations!F:F,0))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27" totalsRowShown="0" headerRowCellStyle="Normal 2" dataCellStyle="Normal 2">
  <autoFilter ref="A1:F27"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7" dataCellStyle="Normal 2">
      <calculatedColumnFormula>INDEX(Screenings!C:C,MATCH(Reservations!C2,Screenings!A:A,0))</calculatedColumnFormula>
    </tableColumn>
    <tableColumn id="5" xr3:uid="{02492577-30BC-4736-89A6-7BCB43316500}" name="Number of SeatReservations" dataDxfId="6" dataCellStyle="Normal 2">
      <calculatedColumnFormula>COUNTIF(SeatReservations!B:B,Reservations!A2)</calculatedColumnFormula>
    </tableColumn>
    <tableColumn id="6" xr3:uid="{6629A0B4-1EED-4F00-8980-01C1615D1E46}" name="Movie" dataDxfId="5"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E43" totalsRowShown="0" headerRowCellStyle="Normal 2" dataCellStyle="Normal 2">
  <autoFilter ref="A1:E43" xr:uid="{2FE7B838-5D85-4F33-BF1C-B7164E2558EF}"/>
  <tableColumns count="5">
    <tableColumn id="1" xr3:uid="{C7A217C4-552D-43B2-A9C4-22BA059E6ECA}" name="Id"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4" dataCellStyle="Normal 2">
      <calculatedColumnFormula>TIME(RANDBETWEEN(13,22),ROUNDUP(RANDBETWEEN(0,59),-1),0)</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E62" totalsRowShown="0">
  <autoFilter ref="A1:E62" xr:uid="{63A6D2FC-92E3-443E-A56E-26E75291E08F}"/>
  <sortState xmlns:xlrd2="http://schemas.microsoft.com/office/spreadsheetml/2017/richdata2" ref="A2:E62">
    <sortCondition ref="A1:A62"/>
  </sortState>
  <tableColumns count="5">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92D05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77</v>
      </c>
    </row>
    <row r="2" spans="1:3" x14ac:dyDescent="0.3">
      <c r="A2">
        <v>1</v>
      </c>
      <c r="B2" t="s">
        <v>159</v>
      </c>
      <c r="C2" s="3">
        <v>7</v>
      </c>
    </row>
    <row r="3" spans="1:3" x14ac:dyDescent="0.3">
      <c r="A3">
        <v>2</v>
      </c>
      <c r="B3" t="s">
        <v>160</v>
      </c>
      <c r="C3" s="3">
        <v>8</v>
      </c>
    </row>
    <row r="4" spans="1:3" x14ac:dyDescent="0.3">
      <c r="A4">
        <v>3</v>
      </c>
      <c r="B4" t="s">
        <v>161</v>
      </c>
      <c r="C4" s="3">
        <v>10</v>
      </c>
    </row>
    <row r="5" spans="1:3" x14ac:dyDescent="0.3">
      <c r="A5">
        <v>4</v>
      </c>
      <c r="B5" t="s">
        <v>162</v>
      </c>
      <c r="C5" s="3">
        <v>6</v>
      </c>
    </row>
    <row r="6" spans="1:3" x14ac:dyDescent="0.3">
      <c r="A6">
        <v>5</v>
      </c>
      <c r="B6" t="s">
        <v>163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92D050"/>
  </sheetPr>
  <dimension ref="A1:I13"/>
  <sheetViews>
    <sheetView showOutlineSymbols="0" showWhiteSpace="0"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79</v>
      </c>
      <c r="D1" s="1" t="s">
        <v>80</v>
      </c>
      <c r="E1" s="1" t="s">
        <v>81</v>
      </c>
      <c r="F1" s="1" t="s">
        <v>8</v>
      </c>
      <c r="G1" s="1" t="s">
        <v>82</v>
      </c>
      <c r="H1" s="1" t="s">
        <v>83</v>
      </c>
      <c r="I1" s="1" t="s">
        <v>84</v>
      </c>
    </row>
    <row r="2" spans="1:9" x14ac:dyDescent="0.25">
      <c r="A2" s="1">
        <v>1</v>
      </c>
      <c r="B2" s="1" t="s">
        <v>85</v>
      </c>
      <c r="C2" s="1">
        <v>108</v>
      </c>
      <c r="D2" s="1">
        <v>1995</v>
      </c>
      <c r="E2" s="1" t="s">
        <v>86</v>
      </c>
      <c r="F2" s="1" t="s">
        <v>87</v>
      </c>
      <c r="H2" s="1" t="s">
        <v>88</v>
      </c>
      <c r="I2" s="1" t="s">
        <v>89</v>
      </c>
    </row>
    <row r="3" spans="1:9" x14ac:dyDescent="0.25">
      <c r="A3" s="1">
        <v>2</v>
      </c>
      <c r="B3" s="1" t="s">
        <v>90</v>
      </c>
      <c r="C3" s="1">
        <v>127</v>
      </c>
      <c r="D3" s="1">
        <v>2012</v>
      </c>
      <c r="E3" s="1" t="s">
        <v>86</v>
      </c>
      <c r="F3" s="1" t="s">
        <v>91</v>
      </c>
      <c r="H3" s="1" t="s">
        <v>92</v>
      </c>
      <c r="I3" s="1" t="s">
        <v>93</v>
      </c>
    </row>
    <row r="4" spans="1:9" x14ac:dyDescent="0.25">
      <c r="A4" s="1">
        <v>3</v>
      </c>
      <c r="B4" s="1" t="s">
        <v>94</v>
      </c>
      <c r="C4" s="1">
        <v>158</v>
      </c>
      <c r="D4" s="1">
        <v>1970</v>
      </c>
      <c r="E4" s="1" t="s">
        <v>95</v>
      </c>
      <c r="F4" s="1" t="s">
        <v>96</v>
      </c>
      <c r="H4" s="1" t="s">
        <v>97</v>
      </c>
      <c r="I4" s="1" t="s">
        <v>98</v>
      </c>
    </row>
    <row r="5" spans="1:9" x14ac:dyDescent="0.25">
      <c r="A5" s="1">
        <v>4</v>
      </c>
      <c r="B5" s="1" t="s">
        <v>99</v>
      </c>
      <c r="C5" s="1">
        <v>96</v>
      </c>
      <c r="D5" s="1">
        <v>1992</v>
      </c>
      <c r="E5" s="1" t="s">
        <v>100</v>
      </c>
      <c r="F5" s="1" t="s">
        <v>101</v>
      </c>
      <c r="H5" s="1" t="s">
        <v>102</v>
      </c>
      <c r="I5" s="1" t="s">
        <v>103</v>
      </c>
    </row>
    <row r="6" spans="1:9" x14ac:dyDescent="0.25">
      <c r="A6" s="1">
        <v>5</v>
      </c>
      <c r="B6" s="1" t="s">
        <v>104</v>
      </c>
      <c r="C6" s="1">
        <v>119</v>
      </c>
      <c r="D6" s="1">
        <v>1970</v>
      </c>
      <c r="E6" s="1" t="s">
        <v>105</v>
      </c>
      <c r="F6" s="1" t="s">
        <v>106</v>
      </c>
      <c r="H6" s="1" t="s">
        <v>107</v>
      </c>
      <c r="I6" s="1" t="s">
        <v>108</v>
      </c>
    </row>
    <row r="7" spans="1:9" x14ac:dyDescent="0.25">
      <c r="A7" s="1">
        <v>6</v>
      </c>
      <c r="B7" s="1" t="s">
        <v>109</v>
      </c>
      <c r="C7" s="1">
        <v>160</v>
      </c>
      <c r="D7" s="1">
        <v>1971</v>
      </c>
      <c r="E7" s="1" t="s">
        <v>95</v>
      </c>
      <c r="F7" s="1" t="s">
        <v>110</v>
      </c>
      <c r="H7" s="1" t="s">
        <v>111</v>
      </c>
      <c r="I7" s="1" t="s">
        <v>112</v>
      </c>
    </row>
    <row r="8" spans="1:9" x14ac:dyDescent="0.25">
      <c r="A8" s="1">
        <v>7</v>
      </c>
      <c r="B8" s="1" t="s">
        <v>113</v>
      </c>
      <c r="C8" s="1">
        <v>93</v>
      </c>
      <c r="D8" s="1">
        <v>1986</v>
      </c>
      <c r="E8" s="1" t="s">
        <v>114</v>
      </c>
      <c r="F8" s="1" t="s">
        <v>115</v>
      </c>
      <c r="H8" s="1" t="s">
        <v>116</v>
      </c>
      <c r="I8" s="1" t="s">
        <v>117</v>
      </c>
    </row>
    <row r="9" spans="1:9" x14ac:dyDescent="0.25">
      <c r="A9" s="1">
        <v>8</v>
      </c>
      <c r="B9" s="1" t="s">
        <v>118</v>
      </c>
      <c r="C9" s="1">
        <v>68</v>
      </c>
      <c r="D9" s="1">
        <v>1980</v>
      </c>
      <c r="E9" s="1" t="s">
        <v>119</v>
      </c>
      <c r="F9" s="1" t="s">
        <v>120</v>
      </c>
      <c r="H9" s="1" t="s">
        <v>121</v>
      </c>
      <c r="I9" s="1" t="s">
        <v>122</v>
      </c>
    </row>
    <row r="10" spans="1:9" x14ac:dyDescent="0.25">
      <c r="A10" s="1">
        <v>9</v>
      </c>
      <c r="B10" s="1" t="s">
        <v>123</v>
      </c>
      <c r="C10" s="1">
        <v>61</v>
      </c>
      <c r="D10" s="1">
        <v>2002</v>
      </c>
      <c r="E10" s="1" t="s">
        <v>124</v>
      </c>
      <c r="F10" s="1" t="s">
        <v>125</v>
      </c>
      <c r="H10" s="1" t="s">
        <v>126</v>
      </c>
      <c r="I10" s="1" t="s">
        <v>127</v>
      </c>
    </row>
    <row r="11" spans="1:9" x14ac:dyDescent="0.25">
      <c r="A11" s="1">
        <v>10</v>
      </c>
      <c r="B11" s="1" t="s">
        <v>128</v>
      </c>
      <c r="C11" s="1">
        <v>96</v>
      </c>
      <c r="D11" s="1">
        <v>1992</v>
      </c>
      <c r="E11" s="1" t="s">
        <v>129</v>
      </c>
      <c r="F11" s="1" t="s">
        <v>130</v>
      </c>
      <c r="H11" s="1" t="s">
        <v>131</v>
      </c>
      <c r="I11" s="1" t="s">
        <v>132</v>
      </c>
    </row>
    <row r="12" spans="1:9" x14ac:dyDescent="0.25">
      <c r="A12" s="1">
        <v>11</v>
      </c>
      <c r="B12" s="1" t="s">
        <v>133</v>
      </c>
      <c r="C12" s="1">
        <v>143</v>
      </c>
      <c r="D12" s="1">
        <v>2002</v>
      </c>
      <c r="E12" s="1" t="s">
        <v>134</v>
      </c>
      <c r="F12" s="1" t="s">
        <v>135</v>
      </c>
      <c r="H12" s="1" t="s">
        <v>136</v>
      </c>
      <c r="I12" s="1" t="s">
        <v>137</v>
      </c>
    </row>
    <row r="13" spans="1:9" x14ac:dyDescent="0.25">
      <c r="A13" s="1">
        <v>12</v>
      </c>
      <c r="B13" s="1" t="s">
        <v>138</v>
      </c>
      <c r="C13" s="1">
        <v>115</v>
      </c>
      <c r="D13" s="1">
        <v>1968</v>
      </c>
      <c r="E13" s="1" t="s">
        <v>139</v>
      </c>
      <c r="F13" s="1" t="s">
        <v>140</v>
      </c>
      <c r="H13" s="1" t="s">
        <v>141</v>
      </c>
      <c r="I13" s="1" t="s">
        <v>142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92D05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143</v>
      </c>
    </row>
    <row r="2" spans="1:6" x14ac:dyDescent="0.25">
      <c r="A2" s="1">
        <v>1</v>
      </c>
      <c r="B2" s="1" t="s">
        <v>12</v>
      </c>
      <c r="C2" s="1" t="s">
        <v>13</v>
      </c>
      <c r="D2" s="1" t="s">
        <v>144</v>
      </c>
      <c r="E2" s="1">
        <v>4</v>
      </c>
      <c r="F2" s="1">
        <v>4</v>
      </c>
    </row>
    <row r="3" spans="1:6" x14ac:dyDescent="0.25">
      <c r="A3" s="1">
        <v>2</v>
      </c>
      <c r="B3" s="1" t="s">
        <v>17</v>
      </c>
      <c r="C3" s="1" t="s">
        <v>18</v>
      </c>
      <c r="D3" s="1" t="s">
        <v>145</v>
      </c>
      <c r="E3" s="1">
        <v>4</v>
      </c>
      <c r="F3" s="1">
        <v>5</v>
      </c>
    </row>
    <row r="4" spans="1:6" x14ac:dyDescent="0.25">
      <c r="A4" s="1">
        <v>3</v>
      </c>
      <c r="B4" s="1" t="s">
        <v>22</v>
      </c>
      <c r="C4" s="1" t="s">
        <v>23</v>
      </c>
      <c r="D4" s="1" t="s">
        <v>146</v>
      </c>
      <c r="E4" s="1">
        <v>4</v>
      </c>
      <c r="F4" s="1">
        <v>4</v>
      </c>
    </row>
    <row r="5" spans="1:6" x14ac:dyDescent="0.25">
      <c r="A5" s="1">
        <v>4</v>
      </c>
      <c r="B5" s="1" t="s">
        <v>27</v>
      </c>
      <c r="C5" s="1" t="s">
        <v>28</v>
      </c>
      <c r="D5" s="1" t="s">
        <v>147</v>
      </c>
      <c r="E5" s="1">
        <v>4</v>
      </c>
      <c r="F5" s="1">
        <v>2</v>
      </c>
    </row>
    <row r="6" spans="1:6" x14ac:dyDescent="0.25">
      <c r="A6" s="1">
        <v>5</v>
      </c>
      <c r="B6" s="1" t="s">
        <v>32</v>
      </c>
      <c r="C6" s="1" t="s">
        <v>33</v>
      </c>
      <c r="D6" s="1" t="s">
        <v>148</v>
      </c>
      <c r="E6" s="1">
        <v>4</v>
      </c>
      <c r="F6" s="1">
        <v>3</v>
      </c>
    </row>
    <row r="7" spans="1:6" x14ac:dyDescent="0.25">
      <c r="A7" s="1">
        <v>6</v>
      </c>
      <c r="B7" s="1" t="s">
        <v>37</v>
      </c>
      <c r="C7" s="1" t="s">
        <v>38</v>
      </c>
      <c r="D7" s="1" t="s">
        <v>149</v>
      </c>
      <c r="E7" s="1">
        <v>4</v>
      </c>
      <c r="F7" s="1">
        <v>1</v>
      </c>
    </row>
    <row r="8" spans="1:6" x14ac:dyDescent="0.25">
      <c r="A8" s="1">
        <v>7</v>
      </c>
      <c r="B8" s="1" t="s">
        <v>42</v>
      </c>
      <c r="C8" s="1" t="s">
        <v>43</v>
      </c>
      <c r="D8" s="1" t="s">
        <v>150</v>
      </c>
      <c r="E8" s="1">
        <v>4</v>
      </c>
      <c r="F8" s="1">
        <v>1</v>
      </c>
    </row>
    <row r="9" spans="1:6" x14ac:dyDescent="0.25">
      <c r="A9" s="1">
        <v>8</v>
      </c>
      <c r="B9" s="1" t="s">
        <v>47</v>
      </c>
      <c r="C9" s="1" t="s">
        <v>48</v>
      </c>
      <c r="D9" s="1" t="s">
        <v>151</v>
      </c>
      <c r="E9" s="1">
        <v>4</v>
      </c>
      <c r="F9" s="1">
        <v>1</v>
      </c>
    </row>
    <row r="10" spans="1:6" x14ac:dyDescent="0.25">
      <c r="A10" s="1">
        <v>9</v>
      </c>
      <c r="B10" s="1" t="s">
        <v>52</v>
      </c>
      <c r="C10" s="1" t="s">
        <v>53</v>
      </c>
      <c r="D10" s="1" t="s">
        <v>152</v>
      </c>
      <c r="E10" s="1">
        <v>4</v>
      </c>
      <c r="F10" s="1">
        <v>4</v>
      </c>
    </row>
    <row r="11" spans="1:6" x14ac:dyDescent="0.25">
      <c r="A11" s="1">
        <v>10</v>
      </c>
      <c r="B11" s="1" t="s">
        <v>57</v>
      </c>
      <c r="C11" s="1" t="s">
        <v>58</v>
      </c>
      <c r="D11" s="1" t="s">
        <v>153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FFFF00"/>
  </sheetPr>
  <dimension ref="A1:J40"/>
  <sheetViews>
    <sheetView tabSelected="1" showOutlineSymbols="0" showWhiteSpace="0" zoomScaleNormal="100" workbookViewId="0">
      <selection activeCell="G5" sqref="G5"/>
    </sheetView>
  </sheetViews>
  <sheetFormatPr defaultRowHeight="13.8" x14ac:dyDescent="0.25"/>
  <cols>
    <col min="1" max="1" width="7.109375" style="1" bestFit="1" customWidth="1"/>
    <col min="2" max="2" width="46.88671875" style="1" customWidth="1"/>
    <col min="3" max="3" width="10.21875" style="1" customWidth="1"/>
    <col min="4" max="4" width="9.44140625" style="1" customWidth="1"/>
    <col min="5" max="5" width="10.88671875" style="1" customWidth="1"/>
    <col min="6" max="6" width="8.33203125" style="12" customWidth="1"/>
    <col min="7" max="16384" width="8.88671875" style="1"/>
  </cols>
  <sheetData>
    <row r="1" spans="1:10" x14ac:dyDescent="0.25">
      <c r="A1" s="1" t="s">
        <v>0</v>
      </c>
      <c r="B1" s="1" t="s">
        <v>166</v>
      </c>
      <c r="C1" s="1" t="s">
        <v>167</v>
      </c>
      <c r="D1" s="1" t="s">
        <v>2</v>
      </c>
      <c r="E1" s="1" t="s">
        <v>67</v>
      </c>
    </row>
    <row r="2" spans="1:10" x14ac:dyDescent="0.25">
      <c r="A2" s="1">
        <v>8</v>
      </c>
      <c r="B2" s="1" t="s">
        <v>170</v>
      </c>
      <c r="C2" s="1">
        <v>2</v>
      </c>
      <c r="D2" s="1">
        <f>INDEX(Reservations!B:B,MATCH(Reviews!E2,Reservations!F:F,0))</f>
        <v>5</v>
      </c>
      <c r="E2" s="1">
        <v>4</v>
      </c>
      <c r="H2" s="2" t="s">
        <v>168</v>
      </c>
      <c r="I2" s="2"/>
      <c r="J2" s="2"/>
    </row>
    <row r="3" spans="1:10" x14ac:dyDescent="0.25">
      <c r="A3" s="1">
        <v>16</v>
      </c>
      <c r="B3" s="1" t="s">
        <v>171</v>
      </c>
      <c r="C3" s="1">
        <v>9</v>
      </c>
      <c r="D3" s="1">
        <f>INDEX(Reservations!B:B,MATCH(Reviews!E3,Reservations!F:F,0))</f>
        <v>5</v>
      </c>
      <c r="E3" s="1">
        <v>4</v>
      </c>
      <c r="H3" s="1" t="s">
        <v>169</v>
      </c>
    </row>
    <row r="4" spans="1:10" x14ac:dyDescent="0.25">
      <c r="A4" s="1">
        <v>18</v>
      </c>
      <c r="B4" s="1" t="s">
        <v>172</v>
      </c>
      <c r="C4" s="1">
        <v>6</v>
      </c>
      <c r="D4" s="1">
        <f>INDEX(Reservations!B:B,MATCH(Reviews!E4,Reservations!F:F,0))</f>
        <v>3</v>
      </c>
      <c r="E4" s="1">
        <v>11</v>
      </c>
    </row>
    <row r="5" spans="1:10" x14ac:dyDescent="0.25">
      <c r="A5" s="1">
        <v>39</v>
      </c>
      <c r="B5" s="1" t="s">
        <v>173</v>
      </c>
      <c r="C5" s="1">
        <v>1</v>
      </c>
      <c r="D5" s="1">
        <f>INDEX(Reservations!B:B,MATCH(Reviews!E5,Reservations!F:F,0))</f>
        <v>9</v>
      </c>
      <c r="E5" s="1">
        <v>9</v>
      </c>
    </row>
    <row r="6" spans="1:10" x14ac:dyDescent="0.25">
      <c r="A6" s="1">
        <v>52</v>
      </c>
      <c r="B6" s="1" t="s">
        <v>174</v>
      </c>
      <c r="C6" s="1">
        <v>10</v>
      </c>
      <c r="D6" s="1">
        <f>INDEX(Reservations!B:B,MATCH(Reviews!E6,Reservations!F:F,0))</f>
        <v>8</v>
      </c>
      <c r="E6" s="1">
        <v>7</v>
      </c>
    </row>
    <row r="7" spans="1:10" x14ac:dyDescent="0.25">
      <c r="A7" s="1">
        <v>54</v>
      </c>
      <c r="B7" s="1" t="s">
        <v>175</v>
      </c>
      <c r="C7" s="1">
        <v>6</v>
      </c>
      <c r="D7" s="1">
        <f>INDEX(Reservations!B:B,MATCH(Reviews!E7,Reservations!F:F,0))</f>
        <v>8</v>
      </c>
      <c r="E7" s="1">
        <v>7</v>
      </c>
    </row>
    <row r="8" spans="1:10" x14ac:dyDescent="0.25">
      <c r="A8" s="1">
        <v>64</v>
      </c>
      <c r="B8" s="1" t="s">
        <v>176</v>
      </c>
      <c r="C8" s="1">
        <v>9</v>
      </c>
      <c r="D8" s="1">
        <f>INDEX(Reservations!B:B,MATCH(Reviews!E8,Reservations!F:F,0))</f>
        <v>7</v>
      </c>
      <c r="E8" s="1">
        <v>1</v>
      </c>
    </row>
    <row r="9" spans="1:10" x14ac:dyDescent="0.25">
      <c r="A9" s="1">
        <v>69</v>
      </c>
      <c r="B9" s="1" t="s">
        <v>177</v>
      </c>
      <c r="C9" s="1">
        <v>1</v>
      </c>
      <c r="D9" s="1">
        <f>INDEX(Reservations!B:B,MATCH(Reviews!E9,Reservations!F:F,0))</f>
        <v>7</v>
      </c>
      <c r="E9" s="1">
        <v>1</v>
      </c>
    </row>
    <row r="10" spans="1:10" x14ac:dyDescent="0.25">
      <c r="A10" s="1">
        <v>80</v>
      </c>
      <c r="B10" s="1" t="s">
        <v>178</v>
      </c>
      <c r="C10" s="1">
        <v>8</v>
      </c>
      <c r="D10" s="1">
        <f>INDEX(Reservations!B:B,MATCH(Reviews!E10,Reservations!F:F,0))</f>
        <v>5</v>
      </c>
      <c r="E10" s="1">
        <v>4</v>
      </c>
    </row>
    <row r="11" spans="1:10" x14ac:dyDescent="0.25">
      <c r="A11" s="1">
        <v>97</v>
      </c>
      <c r="B11" s="1" t="s">
        <v>179</v>
      </c>
      <c r="C11" s="1">
        <v>1</v>
      </c>
      <c r="D11" s="1">
        <f>INDEX(Reservations!B:B,MATCH(Reviews!E11,Reservations!F:F,0))</f>
        <v>8</v>
      </c>
      <c r="E11" s="1">
        <v>7</v>
      </c>
    </row>
    <row r="12" spans="1:10" x14ac:dyDescent="0.25">
      <c r="A12" s="1">
        <v>104</v>
      </c>
      <c r="B12" s="1" t="s">
        <v>180</v>
      </c>
      <c r="C12" s="1">
        <v>10</v>
      </c>
      <c r="D12" s="1">
        <f>INDEX(Reservations!B:B,MATCH(Reviews!E12,Reservations!F:F,0))</f>
        <v>3</v>
      </c>
      <c r="E12" s="1">
        <v>11</v>
      </c>
    </row>
    <row r="13" spans="1:10" x14ac:dyDescent="0.25">
      <c r="A13" s="1">
        <v>110</v>
      </c>
      <c r="B13" s="1" t="s">
        <v>181</v>
      </c>
      <c r="C13" s="1">
        <v>2</v>
      </c>
      <c r="D13" s="1">
        <f>INDEX(Reservations!B:B,MATCH(Reviews!E13,Reservations!F:F,0))</f>
        <v>5</v>
      </c>
      <c r="E13" s="1">
        <v>4</v>
      </c>
    </row>
    <row r="14" spans="1:10" x14ac:dyDescent="0.25">
      <c r="A14" s="1">
        <v>118</v>
      </c>
      <c r="B14" s="1" t="s">
        <v>182</v>
      </c>
      <c r="C14" s="1">
        <v>9</v>
      </c>
      <c r="D14" s="1">
        <f>INDEX(Reservations!B:B,MATCH(Reviews!E14,Reservations!F:F,0))</f>
        <v>7</v>
      </c>
      <c r="E14" s="1">
        <v>1</v>
      </c>
    </row>
    <row r="15" spans="1:10" x14ac:dyDescent="0.25">
      <c r="A15" s="1">
        <v>133</v>
      </c>
      <c r="B15" s="1" t="s">
        <v>183</v>
      </c>
      <c r="C15" s="1">
        <v>3</v>
      </c>
      <c r="D15" s="1">
        <f>INDEX(Reservations!B:B,MATCH(Reviews!E15,Reservations!F:F,0))</f>
        <v>9</v>
      </c>
      <c r="E15" s="1">
        <v>9</v>
      </c>
    </row>
    <row r="16" spans="1:10" x14ac:dyDescent="0.25">
      <c r="A16" s="1">
        <v>142</v>
      </c>
      <c r="B16" s="1" t="s">
        <v>184</v>
      </c>
      <c r="C16" s="1">
        <v>6</v>
      </c>
      <c r="D16" s="1">
        <f>INDEX(Reservations!B:B,MATCH(Reviews!E16,Reservations!F:F,0))</f>
        <v>3</v>
      </c>
      <c r="E16" s="1">
        <v>11</v>
      </c>
    </row>
    <row r="17" spans="1:5" x14ac:dyDescent="0.25">
      <c r="A17" s="1">
        <v>148</v>
      </c>
      <c r="B17" s="1" t="s">
        <v>185</v>
      </c>
      <c r="C17" s="1">
        <v>6</v>
      </c>
      <c r="D17" s="1">
        <f>INDEX(Reservations!B:B,MATCH(Reviews!E17,Reservations!F:F,0))</f>
        <v>3</v>
      </c>
      <c r="E17" s="1">
        <v>11</v>
      </c>
    </row>
    <row r="18" spans="1:5" x14ac:dyDescent="0.25">
      <c r="A18" s="1">
        <v>152</v>
      </c>
      <c r="B18" s="1" t="s">
        <v>186</v>
      </c>
      <c r="C18" s="1">
        <v>3</v>
      </c>
      <c r="D18" s="1">
        <f>INDEX(Reservations!B:B,MATCH(Reviews!E18,Reservations!F:F,0))</f>
        <v>2</v>
      </c>
      <c r="E18" s="1">
        <v>10</v>
      </c>
    </row>
    <row r="19" spans="1:5" x14ac:dyDescent="0.25">
      <c r="A19" s="1">
        <v>155</v>
      </c>
      <c r="B19" s="1" t="s">
        <v>187</v>
      </c>
      <c r="C19" s="1">
        <v>4</v>
      </c>
      <c r="D19" s="1">
        <f>INDEX(Reservations!B:B,MATCH(Reviews!E19,Reservations!F:F,0))</f>
        <v>7</v>
      </c>
      <c r="E19" s="1">
        <v>1</v>
      </c>
    </row>
    <row r="20" spans="1:5" x14ac:dyDescent="0.25">
      <c r="A20" s="1">
        <v>158</v>
      </c>
      <c r="B20" s="1" t="s">
        <v>188</v>
      </c>
      <c r="C20" s="1">
        <v>9</v>
      </c>
      <c r="D20" s="1">
        <f>INDEX(Reservations!B:B,MATCH(Reviews!E20,Reservations!F:F,0))</f>
        <v>5</v>
      </c>
      <c r="E20" s="1">
        <v>4</v>
      </c>
    </row>
    <row r="21" spans="1:5" x14ac:dyDescent="0.25">
      <c r="A21" s="1">
        <v>175</v>
      </c>
      <c r="B21" s="1" t="s">
        <v>189</v>
      </c>
      <c r="C21" s="1">
        <v>10</v>
      </c>
      <c r="D21" s="1">
        <f>INDEX(Reservations!B:B,MATCH(Reviews!E21,Reservations!F:F,0))</f>
        <v>9</v>
      </c>
      <c r="E21" s="1">
        <v>9</v>
      </c>
    </row>
    <row r="22" spans="1:5" x14ac:dyDescent="0.25">
      <c r="A22" s="1">
        <v>176</v>
      </c>
      <c r="B22" s="1" t="s">
        <v>190</v>
      </c>
      <c r="C22" s="1">
        <v>7</v>
      </c>
      <c r="D22" s="1">
        <f>INDEX(Reservations!B:B,MATCH(Reviews!E22,Reservations!F:F,0))</f>
        <v>3</v>
      </c>
      <c r="E22" s="1">
        <v>11</v>
      </c>
    </row>
    <row r="23" spans="1:5" x14ac:dyDescent="0.25">
      <c r="A23" s="1">
        <v>178</v>
      </c>
      <c r="B23" s="1" t="s">
        <v>191</v>
      </c>
      <c r="C23" s="1">
        <v>1</v>
      </c>
      <c r="D23" s="1">
        <f>INDEX(Reservations!B:B,MATCH(Reviews!E23,Reservations!F:F,0))</f>
        <v>8</v>
      </c>
      <c r="E23" s="1">
        <v>7</v>
      </c>
    </row>
    <row r="24" spans="1:5" x14ac:dyDescent="0.25">
      <c r="A24" s="1">
        <v>186</v>
      </c>
      <c r="B24" s="1" t="s">
        <v>192</v>
      </c>
      <c r="C24" s="1">
        <v>10</v>
      </c>
      <c r="D24" s="1">
        <f>INDEX(Reservations!B:B,MATCH(Reviews!E24,Reservations!F:F,0))</f>
        <v>2</v>
      </c>
      <c r="E24" s="1">
        <v>10</v>
      </c>
    </row>
    <row r="25" spans="1:5" x14ac:dyDescent="0.25">
      <c r="A25" s="1">
        <v>221</v>
      </c>
      <c r="B25" s="1" t="s">
        <v>193</v>
      </c>
      <c r="C25" s="1">
        <v>8</v>
      </c>
      <c r="D25" s="1">
        <f>INDEX(Reservations!B:B,MATCH(Reviews!E25,Reservations!F:F,0))</f>
        <v>3</v>
      </c>
      <c r="E25" s="1">
        <v>11</v>
      </c>
    </row>
    <row r="26" spans="1:5" x14ac:dyDescent="0.25">
      <c r="A26" s="1">
        <v>241</v>
      </c>
      <c r="B26" s="1" t="s">
        <v>194</v>
      </c>
      <c r="C26" s="1">
        <v>9</v>
      </c>
      <c r="D26" s="1">
        <f>INDEX(Reservations!B:B,MATCH(Reviews!E26,Reservations!F:F,0))</f>
        <v>7</v>
      </c>
      <c r="E26" s="1">
        <v>1</v>
      </c>
    </row>
    <row r="27" spans="1:5" x14ac:dyDescent="0.25">
      <c r="A27" s="1">
        <v>248</v>
      </c>
      <c r="B27" s="1" t="s">
        <v>195</v>
      </c>
      <c r="C27" s="1">
        <v>3</v>
      </c>
      <c r="D27" s="1">
        <f>INDEX(Reservations!B:B,MATCH(Reviews!E27,Reservations!F:F,0))</f>
        <v>3</v>
      </c>
      <c r="E27" s="1">
        <v>11</v>
      </c>
    </row>
    <row r="28" spans="1:5" x14ac:dyDescent="0.25">
      <c r="A28" s="1">
        <v>250</v>
      </c>
      <c r="B28" s="1" t="s">
        <v>196</v>
      </c>
      <c r="C28" s="1">
        <v>1</v>
      </c>
      <c r="D28" s="1">
        <f>INDEX(Reservations!B:B,MATCH(Reviews!E28,Reservations!F:F,0))</f>
        <v>3</v>
      </c>
      <c r="E28" s="1">
        <v>11</v>
      </c>
    </row>
    <row r="29" spans="1:5" x14ac:dyDescent="0.25">
      <c r="A29" s="1">
        <v>252</v>
      </c>
      <c r="B29" s="1" t="s">
        <v>197</v>
      </c>
      <c r="C29" s="1">
        <v>10</v>
      </c>
      <c r="D29" s="1">
        <f>INDEX(Reservations!B:B,MATCH(Reviews!E29,Reservations!F:F,0))</f>
        <v>2</v>
      </c>
      <c r="E29" s="1">
        <v>10</v>
      </c>
    </row>
    <row r="30" spans="1:5" x14ac:dyDescent="0.25">
      <c r="A30" s="1">
        <v>258</v>
      </c>
      <c r="B30" s="1" t="s">
        <v>198</v>
      </c>
      <c r="C30" s="1">
        <v>4</v>
      </c>
      <c r="D30" s="1">
        <f>INDEX(Reservations!B:B,MATCH(Reviews!E30,Reservations!F:F,0))</f>
        <v>3</v>
      </c>
      <c r="E30" s="1">
        <v>11</v>
      </c>
    </row>
    <row r="31" spans="1:5" x14ac:dyDescent="0.25">
      <c r="A31" s="1">
        <v>265</v>
      </c>
      <c r="B31" s="1" t="s">
        <v>199</v>
      </c>
      <c r="C31" s="1">
        <v>5</v>
      </c>
      <c r="D31" s="1">
        <f>INDEX(Reservations!B:B,MATCH(Reviews!E31,Reservations!F:F,0))</f>
        <v>8</v>
      </c>
      <c r="E31" s="1">
        <v>7</v>
      </c>
    </row>
    <row r="32" spans="1:5" x14ac:dyDescent="0.25">
      <c r="A32" s="1">
        <v>283</v>
      </c>
      <c r="B32" s="1" t="s">
        <v>200</v>
      </c>
      <c r="C32" s="1">
        <v>4</v>
      </c>
      <c r="D32" s="1">
        <f>INDEX(Reservations!B:B,MATCH(Reviews!E32,Reservations!F:F,0))</f>
        <v>9</v>
      </c>
      <c r="E32" s="1">
        <v>9</v>
      </c>
    </row>
    <row r="33" spans="1:5" x14ac:dyDescent="0.25">
      <c r="A33" s="1">
        <v>297</v>
      </c>
      <c r="B33" s="1" t="s">
        <v>201</v>
      </c>
      <c r="C33" s="1">
        <v>1</v>
      </c>
      <c r="D33" s="1">
        <f>INDEX(Reservations!B:B,MATCH(Reviews!E33,Reservations!F:F,0))</f>
        <v>9</v>
      </c>
      <c r="E33" s="1">
        <v>9</v>
      </c>
    </row>
    <row r="34" spans="1:5" x14ac:dyDescent="0.25">
      <c r="A34" s="1">
        <v>302</v>
      </c>
      <c r="B34" s="1" t="s">
        <v>202</v>
      </c>
      <c r="C34" s="1">
        <v>10</v>
      </c>
      <c r="D34" s="1">
        <f>INDEX(Reservations!B:B,MATCH(Reviews!E34,Reservations!F:F,0))</f>
        <v>3</v>
      </c>
      <c r="E34" s="1">
        <v>11</v>
      </c>
    </row>
    <row r="35" spans="1:5" x14ac:dyDescent="0.25">
      <c r="A35" s="1">
        <v>315</v>
      </c>
      <c r="B35" s="1" t="s">
        <v>203</v>
      </c>
      <c r="C35" s="1">
        <v>6</v>
      </c>
      <c r="D35" s="1">
        <f>INDEX(Reservations!B:B,MATCH(Reviews!E35,Reservations!F:F,0))</f>
        <v>3</v>
      </c>
      <c r="E35" s="1">
        <v>11</v>
      </c>
    </row>
    <row r="36" spans="1:5" x14ac:dyDescent="0.25">
      <c r="A36" s="1">
        <v>320</v>
      </c>
      <c r="B36" s="1" t="s">
        <v>204</v>
      </c>
      <c r="C36" s="1">
        <v>4</v>
      </c>
      <c r="D36" s="1">
        <f>INDEX(Reservations!B:B,MATCH(Reviews!E36,Reservations!F:F,0))</f>
        <v>8</v>
      </c>
      <c r="E36" s="1">
        <v>7</v>
      </c>
    </row>
    <row r="37" spans="1:5" x14ac:dyDescent="0.25">
      <c r="A37" s="1">
        <v>324</v>
      </c>
      <c r="B37" s="1" t="s">
        <v>205</v>
      </c>
      <c r="C37" s="1">
        <v>5</v>
      </c>
      <c r="D37" s="1">
        <f>INDEX(Reservations!B:B,MATCH(Reviews!E37,Reservations!F:F,0))</f>
        <v>7</v>
      </c>
      <c r="E37" s="1">
        <v>1</v>
      </c>
    </row>
    <row r="38" spans="1:5" x14ac:dyDescent="0.25">
      <c r="A38" s="1">
        <v>332</v>
      </c>
      <c r="B38" s="1" t="s">
        <v>206</v>
      </c>
      <c r="C38" s="1">
        <v>3</v>
      </c>
      <c r="D38" s="1">
        <f>INDEX(Reservations!B:B,MATCH(Reviews!E38,Reservations!F:F,0))</f>
        <v>5</v>
      </c>
      <c r="E38" s="1">
        <v>4</v>
      </c>
    </row>
    <row r="39" spans="1:5" x14ac:dyDescent="0.25">
      <c r="A39" s="1">
        <v>342</v>
      </c>
      <c r="B39" s="1" t="s">
        <v>207</v>
      </c>
      <c r="C39" s="1">
        <v>5</v>
      </c>
      <c r="D39" s="1">
        <f>INDEX(Reservations!B:B,MATCH(Reviews!E39,Reservations!F:F,0))</f>
        <v>9</v>
      </c>
      <c r="E39" s="1">
        <v>9</v>
      </c>
    </row>
    <row r="40" spans="1:5" x14ac:dyDescent="0.25">
      <c r="A40" s="1">
        <v>349</v>
      </c>
      <c r="B40" s="1" t="s">
        <v>208</v>
      </c>
      <c r="C40" s="1">
        <v>5</v>
      </c>
      <c r="D40" s="1">
        <f>INDEX(Reservations!B:B,MATCH(Reviews!E40,Reservations!F:F,0))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FFFF00"/>
  </sheetPr>
  <dimension ref="A1:F27"/>
  <sheetViews>
    <sheetView showOutlineSymbols="0" showWhiteSpace="0" workbookViewId="0">
      <selection activeCell="B2" sqref="B2"/>
    </sheetView>
  </sheetViews>
  <sheetFormatPr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75</v>
      </c>
      <c r="D1" s="4" t="s">
        <v>164</v>
      </c>
      <c r="E1" s="4" t="s">
        <v>165</v>
      </c>
      <c r="F1" s="4" t="s">
        <v>67</v>
      </c>
    </row>
    <row r="2" spans="1:6" x14ac:dyDescent="0.3">
      <c r="A2" s="1">
        <v>13</v>
      </c>
      <c r="B2" s="11">
        <v>2</v>
      </c>
      <c r="C2" s="11">
        <v>826</v>
      </c>
      <c r="D2" s="4">
        <f>INDEX(Screenings!C:C,MATCH(Reservations!C2,Screenings!A:A,0))</f>
        <v>1</v>
      </c>
      <c r="E2" s="4">
        <f>COUNTIF(SeatReservations!B:B,Reservations!A2)</f>
        <v>1</v>
      </c>
      <c r="F2" s="4">
        <f>INDEX(Screenings!D:D,MATCH(Reservations!C2,Screenings!A:A,0))</f>
        <v>10</v>
      </c>
    </row>
    <row r="3" spans="1:6" x14ac:dyDescent="0.3">
      <c r="A3" s="1">
        <v>118</v>
      </c>
      <c r="B3" s="11">
        <v>7</v>
      </c>
      <c r="C3" s="11">
        <v>744</v>
      </c>
      <c r="D3" s="4">
        <f>INDEX(Screenings!C:C,MATCH(Reservations!C3,Screenings!A:A,0))</f>
        <v>1</v>
      </c>
      <c r="E3" s="4">
        <f>COUNTIF(SeatReservations!B:B,Reservations!A3)</f>
        <v>2</v>
      </c>
      <c r="F3" s="4">
        <f>INDEX(Screenings!D:D,MATCH(Reservations!C3,Screenings!A:A,0))</f>
        <v>1</v>
      </c>
    </row>
    <row r="4" spans="1:6" x14ac:dyDescent="0.3">
      <c r="A4" s="1">
        <v>172</v>
      </c>
      <c r="B4" s="11">
        <v>5</v>
      </c>
      <c r="C4" s="11">
        <v>787</v>
      </c>
      <c r="D4" s="4">
        <f>INDEX(Screenings!C:C,MATCH(Reservations!C4,Screenings!A:A,0))</f>
        <v>2</v>
      </c>
      <c r="E4" s="4">
        <f>COUNTIF(SeatReservations!B:B,Reservations!A4)</f>
        <v>2</v>
      </c>
      <c r="F4" s="4">
        <f>INDEX(Screenings!D:D,MATCH(Reservations!C4,Screenings!A:A,0))</f>
        <v>4</v>
      </c>
    </row>
    <row r="5" spans="1:6" x14ac:dyDescent="0.3">
      <c r="A5" s="1">
        <v>188</v>
      </c>
      <c r="B5" s="11">
        <v>9</v>
      </c>
      <c r="C5" s="11">
        <v>694</v>
      </c>
      <c r="D5" s="4">
        <f>INDEX(Screenings!C:C,MATCH(Reservations!C5,Screenings!A:A,0))</f>
        <v>2</v>
      </c>
      <c r="E5" s="4">
        <f>COUNTIF(SeatReservations!B:B,Reservations!A5)</f>
        <v>1</v>
      </c>
      <c r="F5" s="4">
        <f>INDEX(Screenings!D:D,MATCH(Reservations!C5,Screenings!A:A,0))</f>
        <v>9</v>
      </c>
    </row>
    <row r="6" spans="1:6" x14ac:dyDescent="0.3">
      <c r="A6" s="1">
        <v>283</v>
      </c>
      <c r="B6" s="11">
        <v>8</v>
      </c>
      <c r="C6" s="11">
        <v>787</v>
      </c>
      <c r="D6" s="4">
        <f>INDEX(Screenings!C:C,MATCH(Reservations!C6,Screenings!A:A,0))</f>
        <v>2</v>
      </c>
      <c r="E6" s="4">
        <f>COUNTIF(SeatReservations!B:B,Reservations!A6)</f>
        <v>4</v>
      </c>
      <c r="F6" s="4">
        <f>INDEX(Screenings!D:D,MATCH(Reservations!C6,Screenings!A:A,0))</f>
        <v>4</v>
      </c>
    </row>
    <row r="7" spans="1:6" x14ac:dyDescent="0.3">
      <c r="A7" s="1">
        <v>394</v>
      </c>
      <c r="B7" s="11">
        <v>5</v>
      </c>
      <c r="C7" s="11">
        <v>826</v>
      </c>
      <c r="D7" s="4">
        <f>INDEX(Screenings!C:C,MATCH(Reservations!C7,Screenings!A:A,0))</f>
        <v>1</v>
      </c>
      <c r="E7" s="4">
        <f>COUNTIF(SeatReservations!B:B,Reservations!A7)</f>
        <v>3</v>
      </c>
      <c r="F7" s="4">
        <f>INDEX(Screenings!D:D,MATCH(Reservations!C7,Screenings!A:A,0))</f>
        <v>10</v>
      </c>
    </row>
    <row r="8" spans="1:6" x14ac:dyDescent="0.3">
      <c r="A8" s="1">
        <v>473</v>
      </c>
      <c r="B8" s="11">
        <v>6</v>
      </c>
      <c r="C8" s="11">
        <v>694</v>
      </c>
      <c r="D8" s="4">
        <f>INDEX(Screenings!C:C,MATCH(Reservations!C8,Screenings!A:A,0))</f>
        <v>2</v>
      </c>
      <c r="E8" s="4">
        <f>COUNTIF(SeatReservations!B:B,Reservations!A8)</f>
        <v>1</v>
      </c>
      <c r="F8" s="4">
        <f>INDEX(Screenings!D:D,MATCH(Reservations!C8,Screenings!A:A,0))</f>
        <v>9</v>
      </c>
    </row>
    <row r="9" spans="1:6" x14ac:dyDescent="0.3">
      <c r="A9" s="1">
        <v>584</v>
      </c>
      <c r="B9" s="11">
        <v>1</v>
      </c>
      <c r="C9" s="11">
        <v>687</v>
      </c>
      <c r="D9" s="4">
        <f>INDEX(Screenings!C:C,MATCH(Reservations!C9,Screenings!A:A,0))</f>
        <v>2</v>
      </c>
      <c r="E9" s="4">
        <f>COUNTIF(SeatReservations!B:B,Reservations!A9)</f>
        <v>1</v>
      </c>
      <c r="F9" s="4">
        <f>INDEX(Screenings!D:D,MATCH(Reservations!C9,Screenings!A:A,0))</f>
        <v>4</v>
      </c>
    </row>
    <row r="10" spans="1:6" x14ac:dyDescent="0.3">
      <c r="A10" s="1">
        <v>723</v>
      </c>
      <c r="B10" s="11">
        <v>3</v>
      </c>
      <c r="C10" s="11">
        <v>711</v>
      </c>
      <c r="D10" s="4">
        <f>INDEX(Screenings!C:C,MATCH(Reservations!C10,Screenings!A:A,0))</f>
        <v>2</v>
      </c>
      <c r="E10" s="4">
        <f>COUNTIF(SeatReservations!B:B,Reservations!A10)</f>
        <v>2</v>
      </c>
      <c r="F10" s="4">
        <f>INDEX(Screenings!D:D,MATCH(Reservations!C10,Screenings!A:A,0))</f>
        <v>11</v>
      </c>
    </row>
    <row r="11" spans="1:6" x14ac:dyDescent="0.3">
      <c r="A11" s="1">
        <v>759</v>
      </c>
      <c r="B11" s="11">
        <v>8</v>
      </c>
      <c r="C11" s="11">
        <v>744</v>
      </c>
      <c r="D11" s="4">
        <f>INDEX(Screenings!C:C,MATCH(Reservations!C11,Screenings!A:A,0))</f>
        <v>1</v>
      </c>
      <c r="E11" s="4">
        <f>COUNTIF(SeatReservations!B:B,Reservations!A11)</f>
        <v>2</v>
      </c>
      <c r="F11" s="4">
        <f>INDEX(Screenings!D:D,MATCH(Reservations!C11,Screenings!A:A,0))</f>
        <v>1</v>
      </c>
    </row>
    <row r="12" spans="1:6" x14ac:dyDescent="0.3">
      <c r="A12" s="1">
        <v>822</v>
      </c>
      <c r="B12" s="11">
        <v>8</v>
      </c>
      <c r="C12" s="11">
        <v>812</v>
      </c>
      <c r="D12" s="4">
        <f>INDEX(Screenings!C:C,MATCH(Reservations!C12,Screenings!A:A,0))</f>
        <v>2</v>
      </c>
      <c r="E12" s="4">
        <f>COUNTIF(SeatReservations!B:B,Reservations!A12)</f>
        <v>2</v>
      </c>
      <c r="F12" s="4">
        <f>INDEX(Screenings!D:D,MATCH(Reservations!C12,Screenings!A:A,0))</f>
        <v>7</v>
      </c>
    </row>
    <row r="13" spans="1:6" x14ac:dyDescent="0.3">
      <c r="A13" s="1">
        <v>844</v>
      </c>
      <c r="B13" s="11">
        <v>3</v>
      </c>
      <c r="C13" s="11">
        <v>697</v>
      </c>
      <c r="D13" s="4">
        <f>INDEX(Screenings!C:C,MATCH(Reservations!C13,Screenings!A:A,0))</f>
        <v>1</v>
      </c>
      <c r="E13" s="4">
        <f>COUNTIF(SeatReservations!B:B,Reservations!A13)</f>
        <v>3</v>
      </c>
      <c r="F13" s="4">
        <f>INDEX(Screenings!D:D,MATCH(Reservations!C13,Screenings!A:A,0))</f>
        <v>4</v>
      </c>
    </row>
    <row r="14" spans="1:6" x14ac:dyDescent="0.3">
      <c r="A14" s="1">
        <v>995</v>
      </c>
      <c r="B14" s="11">
        <v>7</v>
      </c>
      <c r="C14" s="11">
        <v>744</v>
      </c>
      <c r="D14" s="4">
        <f>INDEX(Screenings!C:C,MATCH(Reservations!C14,Screenings!A:A,0))</f>
        <v>1</v>
      </c>
      <c r="E14" s="4">
        <f>COUNTIF(SeatReservations!B:B,Reservations!A14)</f>
        <v>4</v>
      </c>
      <c r="F14" s="4">
        <f>INDEX(Screenings!D:D,MATCH(Reservations!C14,Screenings!A:A,0))</f>
        <v>1</v>
      </c>
    </row>
    <row r="15" spans="1:6" x14ac:dyDescent="0.3">
      <c r="A15" s="10">
        <v>2118</v>
      </c>
      <c r="B15" s="12">
        <v>7</v>
      </c>
      <c r="C15" s="12">
        <v>744</v>
      </c>
      <c r="D15" s="4">
        <f>INDEX(Screenings!C:C,MATCH(Reservations!C15,Screenings!A:A,0))</f>
        <v>1</v>
      </c>
      <c r="E15" s="4">
        <f>COUNTIF(SeatReservations!B:B,Reservations!A15)</f>
        <v>2</v>
      </c>
      <c r="F15" s="4">
        <f>INDEX(Screenings!D:D,MATCH(Reservations!C15,Screenings!A:A,0))</f>
        <v>1</v>
      </c>
    </row>
    <row r="16" spans="1:6" x14ac:dyDescent="0.3">
      <c r="A16" s="10">
        <v>2172</v>
      </c>
      <c r="B16" s="12">
        <v>5</v>
      </c>
      <c r="C16" s="12">
        <v>787</v>
      </c>
      <c r="D16" s="4">
        <f>INDEX(Screenings!C:C,MATCH(Reservations!C16,Screenings!A:A,0))</f>
        <v>2</v>
      </c>
      <c r="E16" s="4">
        <f>COUNTIF(SeatReservations!B:B,Reservations!A16)</f>
        <v>3</v>
      </c>
      <c r="F16" s="4">
        <f>INDEX(Screenings!D:D,MATCH(Reservations!C16,Screenings!A:A,0))</f>
        <v>4</v>
      </c>
    </row>
    <row r="17" spans="1:6" x14ac:dyDescent="0.3">
      <c r="A17" s="10">
        <v>2188</v>
      </c>
      <c r="B17" s="12">
        <v>9</v>
      </c>
      <c r="C17" s="12">
        <v>694</v>
      </c>
      <c r="D17" s="4">
        <f>INDEX(Screenings!C:C,MATCH(Reservations!C17,Screenings!A:A,0))</f>
        <v>2</v>
      </c>
      <c r="E17" s="4">
        <f>COUNTIF(SeatReservations!B:B,Reservations!A17)</f>
        <v>6</v>
      </c>
      <c r="F17" s="4">
        <f>INDEX(Screenings!D:D,MATCH(Reservations!C17,Screenings!A:A,0))</f>
        <v>9</v>
      </c>
    </row>
    <row r="18" spans="1:6" x14ac:dyDescent="0.3">
      <c r="A18" s="10">
        <v>2283</v>
      </c>
      <c r="B18" s="12">
        <v>8</v>
      </c>
      <c r="C18" s="12">
        <v>787</v>
      </c>
      <c r="D18" s="4">
        <f>INDEX(Screenings!C:C,MATCH(Reservations!C18,Screenings!A:A,0))</f>
        <v>2</v>
      </c>
      <c r="E18" s="4">
        <f>COUNTIF(SeatReservations!B:B,Reservations!A18)</f>
        <v>2</v>
      </c>
      <c r="F18" s="4">
        <f>INDEX(Screenings!D:D,MATCH(Reservations!C18,Screenings!A:A,0))</f>
        <v>4</v>
      </c>
    </row>
    <row r="19" spans="1:6" x14ac:dyDescent="0.3">
      <c r="A19" s="10">
        <v>2394</v>
      </c>
      <c r="B19" s="12">
        <v>5</v>
      </c>
      <c r="C19" s="12">
        <v>826</v>
      </c>
      <c r="D19" s="4">
        <f>INDEX(Screenings!C:C,MATCH(Reservations!C19,Screenings!A:A,0))</f>
        <v>1</v>
      </c>
      <c r="E19" s="4">
        <f>COUNTIF(SeatReservations!B:B,Reservations!A19)</f>
        <v>3</v>
      </c>
      <c r="F19" s="4">
        <f>INDEX(Screenings!D:D,MATCH(Reservations!C19,Screenings!A:A,0))</f>
        <v>10</v>
      </c>
    </row>
    <row r="20" spans="1:6" x14ac:dyDescent="0.3">
      <c r="A20" s="10">
        <v>2473</v>
      </c>
      <c r="B20" s="12">
        <v>6</v>
      </c>
      <c r="C20" s="12">
        <v>694</v>
      </c>
      <c r="D20" s="4">
        <f>INDEX(Screenings!C:C,MATCH(Reservations!C20,Screenings!A:A,0))</f>
        <v>2</v>
      </c>
      <c r="E20" s="4">
        <f>COUNTIF(SeatReservations!B:B,Reservations!A20)</f>
        <v>4</v>
      </c>
      <c r="F20" s="4">
        <f>INDEX(Screenings!D:D,MATCH(Reservations!C20,Screenings!A:A,0))</f>
        <v>9</v>
      </c>
    </row>
    <row r="21" spans="1:6" x14ac:dyDescent="0.3">
      <c r="A21" s="10">
        <v>2528</v>
      </c>
      <c r="B21" s="12">
        <v>1</v>
      </c>
      <c r="C21" s="12">
        <v>812</v>
      </c>
      <c r="D21" s="4">
        <f>INDEX(Screenings!C:C,MATCH(Reservations!C21,Screenings!A:A,0))</f>
        <v>2</v>
      </c>
      <c r="E21" s="4">
        <f>COUNTIF(SeatReservations!B:B,Reservations!A21)</f>
        <v>1</v>
      </c>
      <c r="F21" s="4">
        <f>INDEX(Screenings!D:D,MATCH(Reservations!C21,Screenings!A:A,0))</f>
        <v>7</v>
      </c>
    </row>
    <row r="22" spans="1:6" x14ac:dyDescent="0.3">
      <c r="A22" s="10">
        <v>2584</v>
      </c>
      <c r="B22" s="12">
        <v>1</v>
      </c>
      <c r="C22" s="12">
        <v>687</v>
      </c>
      <c r="D22" s="4">
        <f>INDEX(Screenings!C:C,MATCH(Reservations!C22,Screenings!A:A,0))</f>
        <v>2</v>
      </c>
      <c r="E22" s="4">
        <f>COUNTIF(SeatReservations!B:B,Reservations!A22)</f>
        <v>1</v>
      </c>
      <c r="F22" s="4">
        <f>INDEX(Screenings!D:D,MATCH(Reservations!C22,Screenings!A:A,0))</f>
        <v>4</v>
      </c>
    </row>
    <row r="23" spans="1:6" x14ac:dyDescent="0.3">
      <c r="A23" s="10">
        <v>2723</v>
      </c>
      <c r="B23" s="12">
        <v>3</v>
      </c>
      <c r="C23" s="12">
        <v>711</v>
      </c>
      <c r="D23" s="4">
        <f>INDEX(Screenings!C:C,MATCH(Reservations!C23,Screenings!A:A,0))</f>
        <v>2</v>
      </c>
      <c r="E23" s="4">
        <f>COUNTIF(SeatReservations!B:B,Reservations!A23)</f>
        <v>3</v>
      </c>
      <c r="F23" s="4">
        <f>INDEX(Screenings!D:D,MATCH(Reservations!C23,Screenings!A:A,0))</f>
        <v>11</v>
      </c>
    </row>
    <row r="24" spans="1:6" x14ac:dyDescent="0.3">
      <c r="A24" s="10">
        <v>2759</v>
      </c>
      <c r="B24" s="12">
        <v>8</v>
      </c>
      <c r="C24" s="12">
        <v>744</v>
      </c>
      <c r="D24" s="4">
        <f>INDEX(Screenings!C:C,MATCH(Reservations!C24,Screenings!A:A,0))</f>
        <v>1</v>
      </c>
      <c r="E24" s="4">
        <f>COUNTIF(SeatReservations!B:B,Reservations!A24)</f>
        <v>1</v>
      </c>
      <c r="F24" s="4">
        <f>INDEX(Screenings!D:D,MATCH(Reservations!C24,Screenings!A:A,0))</f>
        <v>1</v>
      </c>
    </row>
    <row r="25" spans="1:6" x14ac:dyDescent="0.3">
      <c r="A25" s="10">
        <v>2822</v>
      </c>
      <c r="B25" s="12">
        <v>8</v>
      </c>
      <c r="C25" s="12">
        <v>812</v>
      </c>
      <c r="D25" s="4">
        <f>INDEX(Screenings!C:C,MATCH(Reservations!C25,Screenings!A:A,0))</f>
        <v>2</v>
      </c>
      <c r="E25" s="4">
        <f>COUNTIF(SeatReservations!B:B,Reservations!A25)</f>
        <v>3</v>
      </c>
      <c r="F25" s="4">
        <f>INDEX(Screenings!D:D,MATCH(Reservations!C25,Screenings!A:A,0))</f>
        <v>7</v>
      </c>
    </row>
    <row r="26" spans="1:6" x14ac:dyDescent="0.3">
      <c r="A26" s="10">
        <v>2844</v>
      </c>
      <c r="B26" s="12">
        <v>3</v>
      </c>
      <c r="C26" s="12">
        <v>697</v>
      </c>
      <c r="D26" s="4">
        <f>INDEX(Screenings!C:C,MATCH(Reservations!C26,Screenings!A:A,0))</f>
        <v>1</v>
      </c>
      <c r="E26" s="4">
        <f>COUNTIF(SeatReservations!B:B,Reservations!A26)</f>
        <v>1</v>
      </c>
      <c r="F26" s="4">
        <f>INDEX(Screenings!D:D,MATCH(Reservations!C26,Screenings!A:A,0))</f>
        <v>4</v>
      </c>
    </row>
    <row r="27" spans="1:6" x14ac:dyDescent="0.3">
      <c r="A27" s="10">
        <v>2995</v>
      </c>
      <c r="B27" s="12">
        <v>7</v>
      </c>
      <c r="C27" s="12">
        <v>744</v>
      </c>
      <c r="D27" s="4">
        <f>INDEX(Screenings!C:C,MATCH(Reservations!C27,Screenings!A:A,0))</f>
        <v>1</v>
      </c>
      <c r="E27" s="4">
        <f>COUNTIF(SeatReservations!B:B,Reservations!A27)</f>
        <v>3</v>
      </c>
      <c r="F27" s="4">
        <f>INDEX(Screenings!D:D,MATCH(Reservations!C27,Screenings!A:A,0))</f>
        <v>1</v>
      </c>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FFFF00"/>
  </sheetPr>
  <dimension ref="A1:E43"/>
  <sheetViews>
    <sheetView showOutlineSymbols="0" showWhiteSpace="0" workbookViewId="0">
      <selection activeCell="E9" sqref="E9"/>
    </sheetView>
  </sheetViews>
  <sheetFormatPr defaultRowHeight="13.8" x14ac:dyDescent="0.25"/>
  <cols>
    <col min="1" max="1" width="7.109375" style="1" bestFit="1" customWidth="1"/>
    <col min="2" max="2" width="13.21875" style="1" bestFit="1" customWidth="1"/>
    <col min="3" max="3" width="6.33203125" style="1" customWidth="1"/>
    <col min="4" max="4" width="8.33203125" style="1" bestFit="1" customWidth="1"/>
    <col min="5" max="16384" width="8.88671875" style="1"/>
  </cols>
  <sheetData>
    <row r="1" spans="1:5" x14ac:dyDescent="0.25">
      <c r="A1" s="1" t="s">
        <v>0</v>
      </c>
      <c r="B1" s="1" t="s">
        <v>209</v>
      </c>
      <c r="C1" s="1" t="s">
        <v>210</v>
      </c>
      <c r="D1" s="1" t="s">
        <v>67</v>
      </c>
      <c r="E1" s="1" t="s">
        <v>288</v>
      </c>
    </row>
    <row r="2" spans="1:5" x14ac:dyDescent="0.25">
      <c r="A2" s="1">
        <v>111</v>
      </c>
      <c r="B2" s="1" t="s">
        <v>217</v>
      </c>
      <c r="C2" s="1">
        <v>1</v>
      </c>
      <c r="D2" s="1">
        <v>11</v>
      </c>
      <c r="E2" s="6">
        <f t="shared" ref="E2" ca="1" si="0">TIME(RANDBETWEEN(13,22),ROUNDUP(RANDBETWEEN(0,59),-1),0)</f>
        <v>0.83333333333333337</v>
      </c>
    </row>
    <row r="3" spans="1:5" x14ac:dyDescent="0.25">
      <c r="A3" s="1">
        <v>155</v>
      </c>
      <c r="B3" s="1" t="s">
        <v>62</v>
      </c>
      <c r="C3" s="1">
        <v>2</v>
      </c>
      <c r="D3" s="1">
        <v>7</v>
      </c>
      <c r="E3" s="6">
        <f t="shared" ref="E3:E6" ca="1" si="1">TIME(RANDBETWEEN(13,22),ROUNDUP(RANDBETWEEN(0,59),-1),0)</f>
        <v>0.71527777777777779</v>
      </c>
    </row>
    <row r="4" spans="1:5" x14ac:dyDescent="0.25">
      <c r="A4" s="1">
        <v>157</v>
      </c>
      <c r="B4" s="1" t="s">
        <v>227</v>
      </c>
      <c r="C4" s="1">
        <v>1</v>
      </c>
      <c r="D4" s="1">
        <v>7</v>
      </c>
      <c r="E4" s="6">
        <f t="shared" ca="1" si="1"/>
        <v>0.79166666666666663</v>
      </c>
    </row>
    <row r="5" spans="1:5" x14ac:dyDescent="0.25">
      <c r="A5" s="1">
        <v>168</v>
      </c>
      <c r="B5" s="1" t="s">
        <v>228</v>
      </c>
      <c r="C5" s="1">
        <v>2</v>
      </c>
      <c r="D5" s="1">
        <v>6</v>
      </c>
      <c r="E5" s="6">
        <f t="shared" ca="1" si="1"/>
        <v>0.79861111111111116</v>
      </c>
    </row>
    <row r="6" spans="1:5" x14ac:dyDescent="0.25">
      <c r="A6" s="1">
        <v>192</v>
      </c>
      <c r="B6" s="1" t="s">
        <v>235</v>
      </c>
      <c r="C6" s="1">
        <v>1</v>
      </c>
      <c r="D6" s="1">
        <v>9</v>
      </c>
      <c r="E6" s="6">
        <f t="shared" ca="1" si="1"/>
        <v>0.92361111111111116</v>
      </c>
    </row>
    <row r="7" spans="1:5" x14ac:dyDescent="0.25">
      <c r="A7" s="1">
        <v>243</v>
      </c>
      <c r="B7" s="1" t="s">
        <v>214</v>
      </c>
      <c r="C7" s="1">
        <v>2</v>
      </c>
      <c r="D7" s="1">
        <v>2</v>
      </c>
      <c r="E7" s="6">
        <f t="shared" ref="E7:E8" ca="1" si="2">TIME(RANDBETWEEN(13,22),ROUNDUP(RANDBETWEEN(0,59),-1),0)</f>
        <v>0.70138888888888884</v>
      </c>
    </row>
    <row r="8" spans="1:5" x14ac:dyDescent="0.25">
      <c r="A8" s="1">
        <v>249</v>
      </c>
      <c r="B8" s="1" t="s">
        <v>228</v>
      </c>
      <c r="C8" s="1">
        <v>1</v>
      </c>
      <c r="D8" s="1">
        <v>5</v>
      </c>
      <c r="E8" s="6">
        <f t="shared" ca="1" si="2"/>
        <v>0.64583333333333337</v>
      </c>
    </row>
    <row r="9" spans="1:5" x14ac:dyDescent="0.25">
      <c r="A9" s="1">
        <v>306</v>
      </c>
      <c r="B9" s="1" t="s">
        <v>238</v>
      </c>
      <c r="C9" s="1">
        <v>2</v>
      </c>
      <c r="D9" s="1">
        <v>2</v>
      </c>
      <c r="E9" s="6">
        <f t="shared" ref="E9" ca="1" si="3">TIME(RANDBETWEEN(13,22),ROUNDUP(RANDBETWEEN(0,59),-1),0)</f>
        <v>0.85416666666666663</v>
      </c>
    </row>
    <row r="10" spans="1:5" x14ac:dyDescent="0.25">
      <c r="A10" s="1">
        <v>341</v>
      </c>
      <c r="B10" s="1" t="s">
        <v>239</v>
      </c>
      <c r="C10" s="1">
        <v>2</v>
      </c>
      <c r="D10" s="1">
        <v>7</v>
      </c>
      <c r="E10" s="6">
        <f t="shared" ref="E10:E11" ca="1" si="4">TIME(RANDBETWEEN(13,22),ROUNDUP(RANDBETWEEN(0,59),-1),0)</f>
        <v>0.69444444444444453</v>
      </c>
    </row>
    <row r="11" spans="1:5" x14ac:dyDescent="0.25">
      <c r="A11" s="1">
        <v>362</v>
      </c>
      <c r="B11" s="1" t="s">
        <v>233</v>
      </c>
      <c r="C11" s="1">
        <v>2</v>
      </c>
      <c r="D11" s="1">
        <v>1</v>
      </c>
      <c r="E11" s="6">
        <f t="shared" ca="1" si="4"/>
        <v>0.6875</v>
      </c>
    </row>
    <row r="12" spans="1:5" x14ac:dyDescent="0.25">
      <c r="A12" s="1">
        <v>395</v>
      </c>
      <c r="B12" s="1" t="s">
        <v>214</v>
      </c>
      <c r="C12" s="1">
        <v>2</v>
      </c>
      <c r="D12" s="1">
        <v>3</v>
      </c>
      <c r="E12" s="6">
        <f t="shared" ref="E12:E18" ca="1" si="5">TIME(RANDBETWEEN(13,22),ROUNDUP(RANDBETWEEN(0,59),-1),0)</f>
        <v>0.79166666666666663</v>
      </c>
    </row>
    <row r="13" spans="1:5" x14ac:dyDescent="0.25">
      <c r="A13" s="1">
        <v>415</v>
      </c>
      <c r="B13" s="1" t="s">
        <v>241</v>
      </c>
      <c r="C13" s="1">
        <v>2</v>
      </c>
      <c r="D13" s="1">
        <v>12</v>
      </c>
      <c r="E13" s="6">
        <f t="shared" ca="1" si="5"/>
        <v>0.90972222222222221</v>
      </c>
    </row>
    <row r="14" spans="1:5" x14ac:dyDescent="0.25">
      <c r="A14" s="1">
        <v>420</v>
      </c>
      <c r="B14" s="1" t="s">
        <v>220</v>
      </c>
      <c r="C14" s="1">
        <v>2</v>
      </c>
      <c r="D14" s="1">
        <v>1</v>
      </c>
      <c r="E14" s="6">
        <f t="shared" ca="1" si="5"/>
        <v>0.71527777777777779</v>
      </c>
    </row>
    <row r="15" spans="1:5" x14ac:dyDescent="0.25">
      <c r="A15" s="1">
        <v>430</v>
      </c>
      <c r="B15" s="1" t="s">
        <v>225</v>
      </c>
      <c r="C15" s="1">
        <v>2</v>
      </c>
      <c r="D15" s="1">
        <v>8</v>
      </c>
      <c r="E15" s="6">
        <f t="shared" ca="1" si="5"/>
        <v>0.79861111111111116</v>
      </c>
    </row>
    <row r="16" spans="1:5" x14ac:dyDescent="0.25">
      <c r="A16" s="1">
        <v>431</v>
      </c>
      <c r="B16" s="1" t="s">
        <v>211</v>
      </c>
      <c r="C16" s="1">
        <v>1</v>
      </c>
      <c r="D16" s="1">
        <v>4</v>
      </c>
      <c r="E16" s="6">
        <f t="shared" ca="1" si="5"/>
        <v>0.55555555555555558</v>
      </c>
    </row>
    <row r="17" spans="1:5" x14ac:dyDescent="0.25">
      <c r="A17" s="1">
        <v>433</v>
      </c>
      <c r="B17" s="1" t="s">
        <v>242</v>
      </c>
      <c r="C17" s="1">
        <v>2</v>
      </c>
      <c r="D17" s="1">
        <v>10</v>
      </c>
      <c r="E17" s="6">
        <f t="shared" ca="1" si="5"/>
        <v>0.68055555555555547</v>
      </c>
    </row>
    <row r="18" spans="1:5" x14ac:dyDescent="0.25">
      <c r="A18" s="1">
        <v>442</v>
      </c>
      <c r="B18" s="1" t="s">
        <v>226</v>
      </c>
      <c r="C18" s="1">
        <v>1</v>
      </c>
      <c r="D18" s="1">
        <v>1</v>
      </c>
      <c r="E18" s="6">
        <f t="shared" ca="1" si="5"/>
        <v>0.61805555555555558</v>
      </c>
    </row>
    <row r="19" spans="1:5" x14ac:dyDescent="0.25">
      <c r="A19" s="1">
        <v>462</v>
      </c>
      <c r="B19" s="1" t="s">
        <v>223</v>
      </c>
      <c r="C19" s="1">
        <v>1</v>
      </c>
      <c r="D19" s="1">
        <v>3</v>
      </c>
      <c r="E19" s="6">
        <f t="shared" ref="E19:E23" ca="1" si="6">TIME(RANDBETWEEN(13,22),ROUNDUP(RANDBETWEEN(0,59),-1),0)</f>
        <v>0.83333333333333337</v>
      </c>
    </row>
    <row r="20" spans="1:5" x14ac:dyDescent="0.25">
      <c r="A20" s="1">
        <v>487</v>
      </c>
      <c r="B20" s="1" t="s">
        <v>237</v>
      </c>
      <c r="C20" s="1">
        <v>2</v>
      </c>
      <c r="D20" s="1">
        <v>10</v>
      </c>
      <c r="E20" s="6">
        <f t="shared" ca="1" si="6"/>
        <v>0.65972222222222221</v>
      </c>
    </row>
    <row r="21" spans="1:5" x14ac:dyDescent="0.25">
      <c r="A21" s="1">
        <v>492</v>
      </c>
      <c r="B21" s="1" t="s">
        <v>244</v>
      </c>
      <c r="C21" s="1">
        <v>1</v>
      </c>
      <c r="D21" s="1">
        <v>12</v>
      </c>
      <c r="E21" s="6">
        <f t="shared" ca="1" si="6"/>
        <v>0.54861111111111105</v>
      </c>
    </row>
    <row r="22" spans="1:5" x14ac:dyDescent="0.25">
      <c r="A22" s="1">
        <v>493</v>
      </c>
      <c r="B22" s="1" t="s">
        <v>214</v>
      </c>
      <c r="C22" s="1">
        <v>2</v>
      </c>
      <c r="D22" s="1">
        <v>5</v>
      </c>
      <c r="E22" s="6">
        <f t="shared" ca="1" si="6"/>
        <v>0.625</v>
      </c>
    </row>
    <row r="23" spans="1:5" x14ac:dyDescent="0.25">
      <c r="A23" s="1">
        <v>494</v>
      </c>
      <c r="B23" s="1" t="s">
        <v>231</v>
      </c>
      <c r="C23" s="1">
        <v>1</v>
      </c>
      <c r="D23" s="1">
        <v>8</v>
      </c>
      <c r="E23" s="6">
        <f t="shared" ca="1" si="6"/>
        <v>0.72916666666666663</v>
      </c>
    </row>
    <row r="24" spans="1:5" x14ac:dyDescent="0.25">
      <c r="A24" s="1">
        <v>521</v>
      </c>
      <c r="B24" s="1" t="s">
        <v>219</v>
      </c>
      <c r="C24" s="1">
        <v>1</v>
      </c>
      <c r="D24" s="1">
        <v>2</v>
      </c>
      <c r="E24" s="6">
        <f t="shared" ref="E24:E29" ca="1" si="7">TIME(RANDBETWEEN(13,22),ROUNDUP(RANDBETWEEN(0,59),-1),0)</f>
        <v>0.61805555555555558</v>
      </c>
    </row>
    <row r="25" spans="1:5" x14ac:dyDescent="0.25">
      <c r="A25" s="1">
        <v>523</v>
      </c>
      <c r="B25" s="1" t="s">
        <v>224</v>
      </c>
      <c r="C25" s="1">
        <v>1</v>
      </c>
      <c r="D25" s="1">
        <v>6</v>
      </c>
      <c r="E25" s="6">
        <f t="shared" ca="1" si="7"/>
        <v>0.77083333333333337</v>
      </c>
    </row>
    <row r="26" spans="1:5" x14ac:dyDescent="0.25">
      <c r="A26" s="1">
        <v>524</v>
      </c>
      <c r="B26" s="1" t="s">
        <v>216</v>
      </c>
      <c r="C26" s="1">
        <v>1</v>
      </c>
      <c r="D26" s="1">
        <v>2</v>
      </c>
      <c r="E26" s="6">
        <f t="shared" ca="1" si="7"/>
        <v>0.875</v>
      </c>
    </row>
    <row r="27" spans="1:5" x14ac:dyDescent="0.25">
      <c r="A27" s="1">
        <v>562</v>
      </c>
      <c r="B27" s="1" t="s">
        <v>230</v>
      </c>
      <c r="C27" s="1">
        <v>2</v>
      </c>
      <c r="D27" s="1">
        <v>8</v>
      </c>
      <c r="E27" s="6">
        <f t="shared" ca="1" si="7"/>
        <v>0.64583333333333337</v>
      </c>
    </row>
    <row r="28" spans="1:5" x14ac:dyDescent="0.25">
      <c r="A28" s="1">
        <v>568</v>
      </c>
      <c r="B28" s="1" t="s">
        <v>245</v>
      </c>
      <c r="C28" s="1">
        <v>2</v>
      </c>
      <c r="D28" s="1">
        <v>1</v>
      </c>
      <c r="E28" s="6">
        <f t="shared" ca="1" si="7"/>
        <v>0.86805555555555547</v>
      </c>
    </row>
    <row r="29" spans="1:5" x14ac:dyDescent="0.25">
      <c r="A29" s="1">
        <v>570</v>
      </c>
      <c r="B29" s="1" t="s">
        <v>240</v>
      </c>
      <c r="C29" s="1">
        <v>2</v>
      </c>
      <c r="D29" s="1">
        <v>11</v>
      </c>
      <c r="E29" s="6">
        <f t="shared" ca="1" si="7"/>
        <v>0.77083333333333337</v>
      </c>
    </row>
    <row r="30" spans="1:5" x14ac:dyDescent="0.25">
      <c r="A30" s="1">
        <v>627</v>
      </c>
      <c r="B30" s="1" t="s">
        <v>246</v>
      </c>
      <c r="C30" s="1">
        <v>1</v>
      </c>
      <c r="D30" s="1">
        <v>3</v>
      </c>
      <c r="E30" s="6">
        <f t="shared" ref="E30" ca="1" si="8">TIME(RANDBETWEEN(13,22),ROUNDUP(RANDBETWEEN(0,59),-1),0)</f>
        <v>0.73611111111111116</v>
      </c>
    </row>
    <row r="31" spans="1:5" x14ac:dyDescent="0.25">
      <c r="A31" s="1">
        <v>643</v>
      </c>
      <c r="B31" s="1" t="s">
        <v>247</v>
      </c>
      <c r="C31" s="1">
        <v>2</v>
      </c>
      <c r="D31" s="1">
        <v>9</v>
      </c>
      <c r="E31" s="6">
        <f t="shared" ref="E31:E36" ca="1" si="9">TIME(RANDBETWEEN(13,22),ROUNDUP(RANDBETWEEN(0,59),-1),0)</f>
        <v>0.79166666666666663</v>
      </c>
    </row>
    <row r="32" spans="1:5" x14ac:dyDescent="0.25">
      <c r="A32" s="1">
        <v>669</v>
      </c>
      <c r="B32" s="1" t="s">
        <v>232</v>
      </c>
      <c r="C32" s="1">
        <v>2</v>
      </c>
      <c r="D32" s="1">
        <v>4</v>
      </c>
      <c r="E32" s="6">
        <f t="shared" ca="1" si="9"/>
        <v>0.73611111111111116</v>
      </c>
    </row>
    <row r="33" spans="1:5" x14ac:dyDescent="0.25">
      <c r="A33" s="1">
        <v>687</v>
      </c>
      <c r="B33" s="1" t="s">
        <v>218</v>
      </c>
      <c r="C33" s="1">
        <v>2</v>
      </c>
      <c r="D33" s="1">
        <v>4</v>
      </c>
      <c r="E33" s="6">
        <f t="shared" ca="1" si="9"/>
        <v>0.71527777777777779</v>
      </c>
    </row>
    <row r="34" spans="1:5" x14ac:dyDescent="0.25">
      <c r="A34" s="1">
        <v>694</v>
      </c>
      <c r="B34" s="1" t="s">
        <v>222</v>
      </c>
      <c r="C34" s="1">
        <v>2</v>
      </c>
      <c r="D34" s="1">
        <v>9</v>
      </c>
      <c r="E34" s="6">
        <f t="shared" ca="1" si="9"/>
        <v>0.79861111111111116</v>
      </c>
    </row>
    <row r="35" spans="1:5" x14ac:dyDescent="0.25">
      <c r="A35" s="1">
        <v>697</v>
      </c>
      <c r="B35" s="1" t="s">
        <v>248</v>
      </c>
      <c r="C35" s="1">
        <v>1</v>
      </c>
      <c r="D35" s="1">
        <v>4</v>
      </c>
      <c r="E35" s="6">
        <f t="shared" ca="1" si="9"/>
        <v>0.59027777777777779</v>
      </c>
    </row>
    <row r="36" spans="1:5" x14ac:dyDescent="0.25">
      <c r="A36" s="1">
        <v>705</v>
      </c>
      <c r="B36" s="1" t="s">
        <v>221</v>
      </c>
      <c r="C36" s="1">
        <v>2</v>
      </c>
      <c r="D36" s="1">
        <v>10</v>
      </c>
      <c r="E36" s="6">
        <f t="shared" ca="1" si="9"/>
        <v>0.9375</v>
      </c>
    </row>
    <row r="37" spans="1:5" x14ac:dyDescent="0.25">
      <c r="A37" s="1">
        <v>711</v>
      </c>
      <c r="B37" s="1" t="s">
        <v>215</v>
      </c>
      <c r="C37" s="1">
        <v>2</v>
      </c>
      <c r="D37" s="1">
        <v>11</v>
      </c>
      <c r="E37" s="6">
        <f t="shared" ref="E37:E39" ca="1" si="10">TIME(RANDBETWEEN(13,22),ROUNDUP(RANDBETWEEN(0,59),-1),0)</f>
        <v>0.77083333333333337</v>
      </c>
    </row>
    <row r="38" spans="1:5" x14ac:dyDescent="0.25">
      <c r="A38" s="1">
        <v>744</v>
      </c>
      <c r="B38" s="1" t="s">
        <v>229</v>
      </c>
      <c r="C38" s="1">
        <v>1</v>
      </c>
      <c r="D38" s="1">
        <v>1</v>
      </c>
      <c r="E38" s="6">
        <f t="shared" ca="1" si="10"/>
        <v>0.63888888888888895</v>
      </c>
    </row>
    <row r="39" spans="1:5" x14ac:dyDescent="0.25">
      <c r="A39" s="1">
        <v>754</v>
      </c>
      <c r="B39" s="1" t="s">
        <v>213</v>
      </c>
      <c r="C39" s="1">
        <v>2</v>
      </c>
      <c r="D39" s="1">
        <v>8</v>
      </c>
      <c r="E39" s="6">
        <f t="shared" ca="1" si="10"/>
        <v>0.65277777777777779</v>
      </c>
    </row>
    <row r="40" spans="1:5" x14ac:dyDescent="0.25">
      <c r="A40" s="1">
        <v>787</v>
      </c>
      <c r="B40" s="1" t="s">
        <v>234</v>
      </c>
      <c r="C40" s="1">
        <v>2</v>
      </c>
      <c r="D40" s="1">
        <v>4</v>
      </c>
      <c r="E40" s="6">
        <f t="shared" ref="E40:E43" ca="1" si="11">TIME(RANDBETWEEN(13,22),ROUNDUP(RANDBETWEEN(0,59),-1),0)</f>
        <v>0.78472222222222221</v>
      </c>
    </row>
    <row r="41" spans="1:5" x14ac:dyDescent="0.25">
      <c r="A41" s="1">
        <v>790</v>
      </c>
      <c r="B41" s="1" t="s">
        <v>236</v>
      </c>
      <c r="C41" s="1">
        <v>1</v>
      </c>
      <c r="D41" s="1">
        <v>2</v>
      </c>
      <c r="E41" s="6">
        <f t="shared" ca="1" si="11"/>
        <v>0.71527777777777779</v>
      </c>
    </row>
    <row r="42" spans="1:5" x14ac:dyDescent="0.25">
      <c r="A42" s="1">
        <v>812</v>
      </c>
      <c r="B42" s="1" t="s">
        <v>212</v>
      </c>
      <c r="C42" s="1">
        <v>2</v>
      </c>
      <c r="D42" s="1">
        <v>7</v>
      </c>
      <c r="E42" s="6">
        <f t="shared" ca="1" si="11"/>
        <v>0.79861111111111116</v>
      </c>
    </row>
    <row r="43" spans="1:5" x14ac:dyDescent="0.25">
      <c r="A43" s="1">
        <v>826</v>
      </c>
      <c r="B43" s="1" t="s">
        <v>243</v>
      </c>
      <c r="C43" s="1">
        <v>1</v>
      </c>
      <c r="D43" s="1">
        <v>10</v>
      </c>
      <c r="E43" s="6">
        <f t="shared" ca="1" si="11"/>
        <v>0.86805555555555547</v>
      </c>
    </row>
  </sheetData>
  <phoneticPr fontId="3" type="noConversion"/>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289</v>
      </c>
    </row>
    <row r="2" spans="1:1" x14ac:dyDescent="0.3">
      <c r="A2" s="7">
        <f ca="1">TIME(RANDBETWEEN(13,22),ROUNDUP(RANDBETWEEN(0,59),-1),0)</f>
        <v>0.86111111111111116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FFFF00"/>
  </sheetPr>
  <dimension ref="A1:J62"/>
  <sheetViews>
    <sheetView workbookViewId="0">
      <selection activeCell="C2" sqref="C2"/>
    </sheetView>
  </sheetViews>
  <sheetFormatPr defaultRowHeight="14.4" x14ac:dyDescent="0.3"/>
  <cols>
    <col min="2" max="2" width="13.21875" customWidth="1"/>
    <col min="3" max="3" width="15.6640625" customWidth="1"/>
    <col min="4" max="4" width="16.21875" customWidth="1"/>
    <col min="5" max="5" width="18.44140625" customWidth="1"/>
    <col min="7" max="7" width="25.33203125" customWidth="1"/>
    <col min="8" max="8" width="7.77734375" customWidth="1"/>
    <col min="9" max="9" width="6.21875" customWidth="1"/>
  </cols>
  <sheetData>
    <row r="1" spans="1:10" x14ac:dyDescent="0.3">
      <c r="A1" t="s">
        <v>0</v>
      </c>
      <c r="B1" t="s">
        <v>74</v>
      </c>
      <c r="C1" t="s">
        <v>249</v>
      </c>
      <c r="D1" s="5" t="s">
        <v>164</v>
      </c>
      <c r="E1" s="5" t="s">
        <v>250</v>
      </c>
      <c r="G1" t="s">
        <v>294</v>
      </c>
      <c r="H1" t="e">
        <f>COUNT(#REF!)-COUNTIFS(#REF!,1)</f>
        <v>#REF!</v>
      </c>
      <c r="J1" t="s">
        <v>293</v>
      </c>
    </row>
    <row r="2" spans="1:10" x14ac:dyDescent="0.3">
      <c r="A2">
        <v>15</v>
      </c>
      <c r="B2">
        <v>2394</v>
      </c>
      <c r="C2">
        <v>94</v>
      </c>
      <c r="D2">
        <f>INDEX(Reservations[Hall (won''t be transferred to database)],MATCH(SeatReservations[[#This Row],[Reservation]],Reservations[Id],0))</f>
        <v>1</v>
      </c>
      <c r="E2">
        <f>INDEX(Reservations[Screening],MATCH(SeatReservations[[#This Row],[Reservation]],Reservations[Id],0))</f>
        <v>826</v>
      </c>
    </row>
    <row r="3" spans="1:10" x14ac:dyDescent="0.3">
      <c r="A3">
        <v>27</v>
      </c>
      <c r="B3">
        <v>844</v>
      </c>
      <c r="C3">
        <v>23</v>
      </c>
      <c r="D3">
        <f>INDEX(Reservations[Hall (won''t be transferred to database)],MATCH(SeatReservations[[#This Row],[Reservation]],Reservations[Id],0))</f>
        <v>1</v>
      </c>
      <c r="E3">
        <f>INDEX(Reservations[Screening],MATCH(SeatReservations[[#This Row],[Reservation]],Reservations[Id],0))</f>
        <v>697</v>
      </c>
    </row>
    <row r="4" spans="1:10" x14ac:dyDescent="0.3">
      <c r="A4">
        <v>40</v>
      </c>
      <c r="B4">
        <v>283</v>
      </c>
      <c r="C4">
        <v>319</v>
      </c>
      <c r="D4">
        <f>INDEX(Reservations[Hall (won''t be transferred to database)],MATCH(SeatReservations[[#This Row],[Reservation]],Reservations[Id],0))</f>
        <v>2</v>
      </c>
      <c r="E4">
        <f>INDEX(Reservations[Screening],MATCH(SeatReservations[[#This Row],[Reservation]],Reservations[Id],0))</f>
        <v>787</v>
      </c>
    </row>
    <row r="5" spans="1:10" x14ac:dyDescent="0.3">
      <c r="A5">
        <v>241</v>
      </c>
      <c r="B5">
        <v>283</v>
      </c>
      <c r="C5">
        <v>437</v>
      </c>
      <c r="D5">
        <f>INDEX(Reservations[Hall (won''t be transferred to database)],MATCH(SeatReservations[[#This Row],[Reservation]],Reservations[Id],0))</f>
        <v>2</v>
      </c>
      <c r="E5">
        <f>INDEX(Reservations[Screening],MATCH(SeatReservations[[#This Row],[Reservation]],Reservations[Id],0))</f>
        <v>787</v>
      </c>
    </row>
    <row r="6" spans="1:10" x14ac:dyDescent="0.3">
      <c r="A6">
        <v>257</v>
      </c>
      <c r="B6">
        <v>2759</v>
      </c>
      <c r="C6">
        <v>59</v>
      </c>
      <c r="D6">
        <f>INDEX(Reservations[Hall (won''t be transferred to database)],MATCH(SeatReservations[[#This Row],[Reservation]],Reservations[Id],0))</f>
        <v>1</v>
      </c>
      <c r="E6">
        <f>INDEX(Reservations[Screening],MATCH(SeatReservations[[#This Row],[Reservation]],Reservations[Id],0))</f>
        <v>744</v>
      </c>
    </row>
    <row r="7" spans="1:10" x14ac:dyDescent="0.3">
      <c r="A7">
        <v>303</v>
      </c>
      <c r="B7">
        <v>283</v>
      </c>
      <c r="C7">
        <v>306</v>
      </c>
      <c r="D7">
        <f>INDEX(Reservations[Hall (won''t be transferred to database)],MATCH(SeatReservations[[#This Row],[Reservation]],Reservations[Id],0))</f>
        <v>2</v>
      </c>
      <c r="E7">
        <f>INDEX(Reservations[Screening],MATCH(SeatReservations[[#This Row],[Reservation]],Reservations[Id],0))</f>
        <v>787</v>
      </c>
    </row>
    <row r="8" spans="1:10" x14ac:dyDescent="0.3">
      <c r="A8">
        <v>365</v>
      </c>
      <c r="B8">
        <v>2723</v>
      </c>
      <c r="C8">
        <v>297</v>
      </c>
      <c r="D8">
        <f>INDEX(Reservations[Hall (won''t be transferred to database)],MATCH(SeatReservations[[#This Row],[Reservation]],Reservations[Id],0))</f>
        <v>2</v>
      </c>
      <c r="E8">
        <f>INDEX(Reservations[Screening],MATCH(SeatReservations[[#This Row],[Reservation]],Reservations[Id],0))</f>
        <v>711</v>
      </c>
    </row>
    <row r="9" spans="1:10" x14ac:dyDescent="0.3">
      <c r="A9">
        <v>425</v>
      </c>
      <c r="B9">
        <v>2283</v>
      </c>
      <c r="C9">
        <v>307</v>
      </c>
      <c r="D9">
        <f>INDEX(Reservations[Hall (won''t be transferred to database)],MATCH(SeatReservations[[#This Row],[Reservation]],Reservations[Id],0))</f>
        <v>2</v>
      </c>
      <c r="E9">
        <f>INDEX(Reservations[Screening],MATCH(SeatReservations[[#This Row],[Reservation]],Reservations[Id],0))</f>
        <v>787</v>
      </c>
    </row>
    <row r="10" spans="1:10" x14ac:dyDescent="0.3">
      <c r="A10">
        <v>634</v>
      </c>
      <c r="B10">
        <v>584</v>
      </c>
      <c r="C10">
        <v>309</v>
      </c>
      <c r="D10">
        <f>INDEX(Reservations[Hall (won''t be transferred to database)],MATCH(SeatReservations[[#This Row],[Reservation]],Reservations[Id],0))</f>
        <v>2</v>
      </c>
      <c r="E10">
        <f>INDEX(Reservations[Screening],MATCH(SeatReservations[[#This Row],[Reservation]],Reservations[Id],0))</f>
        <v>687</v>
      </c>
    </row>
    <row r="11" spans="1:10" x14ac:dyDescent="0.3">
      <c r="A11">
        <v>714</v>
      </c>
      <c r="B11">
        <v>2473</v>
      </c>
      <c r="C11">
        <v>405</v>
      </c>
      <c r="D11">
        <f>INDEX(Reservations[Hall (won''t be transferred to database)],MATCH(SeatReservations[[#This Row],[Reservation]],Reservations[Id],0))</f>
        <v>2</v>
      </c>
      <c r="E11">
        <f>INDEX(Reservations[Screening],MATCH(SeatReservations[[#This Row],[Reservation]],Reservations[Id],0))</f>
        <v>694</v>
      </c>
    </row>
    <row r="12" spans="1:10" x14ac:dyDescent="0.3">
      <c r="A12">
        <v>824</v>
      </c>
      <c r="B12">
        <v>995</v>
      </c>
      <c r="C12">
        <v>106</v>
      </c>
      <c r="D12">
        <f>INDEX(Reservations[Hall (won''t be transferred to database)],MATCH(SeatReservations[[#This Row],[Reservation]],Reservations[Id],0))</f>
        <v>1</v>
      </c>
      <c r="E12">
        <f>INDEX(Reservations[Screening],MATCH(SeatReservations[[#This Row],[Reservation]],Reservations[Id],0))</f>
        <v>744</v>
      </c>
    </row>
    <row r="13" spans="1:10" x14ac:dyDescent="0.3">
      <c r="A13">
        <v>933</v>
      </c>
      <c r="B13">
        <v>172</v>
      </c>
      <c r="C13">
        <v>260</v>
      </c>
      <c r="D13">
        <f>INDEX(Reservations[Hall (won''t be transferred to database)],MATCH(SeatReservations[[#This Row],[Reservation]],Reservations[Id],0))</f>
        <v>2</v>
      </c>
      <c r="E13">
        <f>INDEX(Reservations[Screening],MATCH(SeatReservations[[#This Row],[Reservation]],Reservations[Id],0))</f>
        <v>787</v>
      </c>
    </row>
    <row r="14" spans="1:10" x14ac:dyDescent="0.3">
      <c r="A14">
        <v>1036</v>
      </c>
      <c r="B14">
        <v>2118</v>
      </c>
      <c r="C14">
        <v>161</v>
      </c>
      <c r="D14">
        <f>INDEX(Reservations[Hall (won''t be transferred to database)],MATCH(SeatReservations[[#This Row],[Reservation]],Reservations[Id],0))</f>
        <v>1</v>
      </c>
      <c r="E14">
        <f>INDEX(Reservations[Screening],MATCH(SeatReservations[[#This Row],[Reservation]],Reservations[Id],0))</f>
        <v>744</v>
      </c>
    </row>
    <row r="15" spans="1:10" x14ac:dyDescent="0.3">
      <c r="A15">
        <v>1239</v>
      </c>
      <c r="B15">
        <v>2188</v>
      </c>
      <c r="C15">
        <v>334</v>
      </c>
      <c r="D15">
        <f>INDEX(Reservations[Hall (won''t be transferred to database)],MATCH(SeatReservations[[#This Row],[Reservation]],Reservations[Id],0))</f>
        <v>2</v>
      </c>
      <c r="E15">
        <f>INDEX(Reservations[Screening],MATCH(SeatReservations[[#This Row],[Reservation]],Reservations[Id],0))</f>
        <v>694</v>
      </c>
    </row>
    <row r="16" spans="1:10" x14ac:dyDescent="0.3">
      <c r="A16">
        <v>1253</v>
      </c>
      <c r="B16">
        <v>118</v>
      </c>
      <c r="C16">
        <v>57</v>
      </c>
      <c r="D16">
        <f>INDEX(Reservations[Hall (won''t be transferred to database)],MATCH(SeatReservations[[#This Row],[Reservation]],Reservations[Id],0))</f>
        <v>1</v>
      </c>
      <c r="E16">
        <f>INDEX(Reservations[Screening],MATCH(SeatReservations[[#This Row],[Reservation]],Reservations[Id],0))</f>
        <v>744</v>
      </c>
    </row>
    <row r="17" spans="1:5" x14ac:dyDescent="0.3">
      <c r="A17">
        <v>1315</v>
      </c>
      <c r="B17">
        <v>2822</v>
      </c>
      <c r="C17">
        <v>364</v>
      </c>
      <c r="D17">
        <f>INDEX(Reservations[Hall (won''t be transferred to database)],MATCH(SeatReservations[[#This Row],[Reservation]],Reservations[Id],0))</f>
        <v>2</v>
      </c>
      <c r="E17">
        <f>INDEX(Reservations[Screening],MATCH(SeatReservations[[#This Row],[Reservation]],Reservations[Id],0))</f>
        <v>812</v>
      </c>
    </row>
    <row r="18" spans="1:5" x14ac:dyDescent="0.3">
      <c r="A18">
        <v>1346</v>
      </c>
      <c r="B18">
        <v>759</v>
      </c>
      <c r="C18">
        <v>43</v>
      </c>
      <c r="D18">
        <f>INDEX(Reservations[Hall (won''t be transferred to database)],MATCH(SeatReservations[[#This Row],[Reservation]],Reservations[Id],0))</f>
        <v>1</v>
      </c>
      <c r="E18">
        <f>INDEX(Reservations[Screening],MATCH(SeatReservations[[#This Row],[Reservation]],Reservations[Id],0))</f>
        <v>744</v>
      </c>
    </row>
    <row r="19" spans="1:5" x14ac:dyDescent="0.3">
      <c r="A19">
        <v>1616</v>
      </c>
      <c r="B19">
        <v>2473</v>
      </c>
      <c r="C19">
        <v>457</v>
      </c>
      <c r="D19">
        <f>INDEX(Reservations[Hall (won''t be transferred to database)],MATCH(SeatReservations[[#This Row],[Reservation]],Reservations[Id],0))</f>
        <v>2</v>
      </c>
      <c r="E19">
        <f>INDEX(Reservations[Screening],MATCH(SeatReservations[[#This Row],[Reservation]],Reservations[Id],0))</f>
        <v>694</v>
      </c>
    </row>
    <row r="20" spans="1:5" x14ac:dyDescent="0.3">
      <c r="A20">
        <v>1698</v>
      </c>
      <c r="B20">
        <v>2995</v>
      </c>
      <c r="C20">
        <v>4</v>
      </c>
      <c r="D20">
        <f>INDEX(Reservations[Hall (won''t be transferred to database)],MATCH(SeatReservations[[#This Row],[Reservation]],Reservations[Id],0))</f>
        <v>1</v>
      </c>
      <c r="E20">
        <f>INDEX(Reservations[Screening],MATCH(SeatReservations[[#This Row],[Reservation]],Reservations[Id],0))</f>
        <v>744</v>
      </c>
    </row>
    <row r="21" spans="1:5" x14ac:dyDescent="0.3">
      <c r="A21">
        <v>1729</v>
      </c>
      <c r="B21">
        <v>2822</v>
      </c>
      <c r="C21">
        <v>384</v>
      </c>
      <c r="D21">
        <f>INDEX(Reservations[Hall (won''t be transferred to database)],MATCH(SeatReservations[[#This Row],[Reservation]],Reservations[Id],0))</f>
        <v>2</v>
      </c>
      <c r="E21">
        <f>INDEX(Reservations[Screening],MATCH(SeatReservations[[#This Row],[Reservation]],Reservations[Id],0))</f>
        <v>812</v>
      </c>
    </row>
    <row r="22" spans="1:5" x14ac:dyDescent="0.3">
      <c r="A22">
        <v>1764</v>
      </c>
      <c r="B22">
        <v>473</v>
      </c>
      <c r="C22">
        <v>428</v>
      </c>
      <c r="D22">
        <f>INDEX(Reservations[Hall (won''t be transferred to database)],MATCH(SeatReservations[[#This Row],[Reservation]],Reservations[Id],0))</f>
        <v>2</v>
      </c>
      <c r="E22">
        <f>INDEX(Reservations[Screening],MATCH(SeatReservations[[#This Row],[Reservation]],Reservations[Id],0))</f>
        <v>694</v>
      </c>
    </row>
    <row r="23" spans="1:5" x14ac:dyDescent="0.3">
      <c r="A23">
        <v>1797</v>
      </c>
      <c r="B23">
        <v>2844</v>
      </c>
      <c r="C23">
        <v>12</v>
      </c>
      <c r="D23">
        <f>INDEX(Reservations[Hall (won''t be transferred to database)],MATCH(SeatReservations[[#This Row],[Reservation]],Reservations[Id],0))</f>
        <v>1</v>
      </c>
      <c r="E23">
        <f>INDEX(Reservations[Screening],MATCH(SeatReservations[[#This Row],[Reservation]],Reservations[Id],0))</f>
        <v>697</v>
      </c>
    </row>
    <row r="24" spans="1:5" x14ac:dyDescent="0.3">
      <c r="A24">
        <v>2036</v>
      </c>
      <c r="B24">
        <v>995</v>
      </c>
      <c r="C24">
        <v>121</v>
      </c>
      <c r="D24">
        <f>INDEX(Reservations[Hall (won''t be transferred to database)],MATCH(SeatReservations[[#This Row],[Reservation]],Reservations[Id],0))</f>
        <v>1</v>
      </c>
      <c r="E24">
        <f>INDEX(Reservations[Screening],MATCH(SeatReservations[[#This Row],[Reservation]],Reservations[Id],0))</f>
        <v>744</v>
      </c>
    </row>
    <row r="25" spans="1:5" x14ac:dyDescent="0.3">
      <c r="A25">
        <v>2118</v>
      </c>
      <c r="B25">
        <v>394</v>
      </c>
      <c r="C25">
        <v>177</v>
      </c>
      <c r="D25">
        <f>INDEX(Reservations[Hall (won''t be transferred to database)],MATCH(SeatReservations[[#This Row],[Reservation]],Reservations[Id],0))</f>
        <v>1</v>
      </c>
      <c r="E25">
        <f>INDEX(Reservations[Screening],MATCH(SeatReservations[[#This Row],[Reservation]],Reservations[Id],0))</f>
        <v>826</v>
      </c>
    </row>
    <row r="26" spans="1:5" x14ac:dyDescent="0.3">
      <c r="A26">
        <v>2124</v>
      </c>
      <c r="B26">
        <v>2723</v>
      </c>
      <c r="C26">
        <v>245</v>
      </c>
      <c r="D26">
        <f>INDEX(Reservations[Hall (won''t be transferred to database)],MATCH(SeatReservations[[#This Row],[Reservation]],Reservations[Id],0))</f>
        <v>2</v>
      </c>
      <c r="E26">
        <f>INDEX(Reservations[Screening],MATCH(SeatReservations[[#This Row],[Reservation]],Reservations[Id],0))</f>
        <v>711</v>
      </c>
    </row>
    <row r="27" spans="1:5" x14ac:dyDescent="0.3">
      <c r="A27">
        <v>2228</v>
      </c>
      <c r="B27">
        <v>2394</v>
      </c>
      <c r="C27">
        <v>34</v>
      </c>
      <c r="D27">
        <f>INDEX(Reservations[Hall (won''t be transferred to database)],MATCH(SeatReservations[[#This Row],[Reservation]],Reservations[Id],0))</f>
        <v>1</v>
      </c>
      <c r="E27">
        <f>INDEX(Reservations[Screening],MATCH(SeatReservations[[#This Row],[Reservation]],Reservations[Id],0))</f>
        <v>826</v>
      </c>
    </row>
    <row r="28" spans="1:5" x14ac:dyDescent="0.3">
      <c r="A28">
        <v>2249</v>
      </c>
      <c r="B28">
        <v>2822</v>
      </c>
      <c r="C28">
        <v>451</v>
      </c>
      <c r="D28">
        <f>INDEX(Reservations[Hall (won''t be transferred to database)],MATCH(SeatReservations[[#This Row],[Reservation]],Reservations[Id],0))</f>
        <v>2</v>
      </c>
      <c r="E28">
        <f>INDEX(Reservations[Screening],MATCH(SeatReservations[[#This Row],[Reservation]],Reservations[Id],0))</f>
        <v>812</v>
      </c>
    </row>
    <row r="29" spans="1:5" x14ac:dyDescent="0.3">
      <c r="A29">
        <v>2389</v>
      </c>
      <c r="B29">
        <v>2188</v>
      </c>
      <c r="C29">
        <v>408</v>
      </c>
      <c r="D29">
        <f>INDEX(Reservations[Hall (won''t be transferred to database)],MATCH(SeatReservations[[#This Row],[Reservation]],Reservations[Id],0))</f>
        <v>2</v>
      </c>
      <c r="E29">
        <f>INDEX(Reservations[Screening],MATCH(SeatReservations[[#This Row],[Reservation]],Reservations[Id],0))</f>
        <v>694</v>
      </c>
    </row>
    <row r="30" spans="1:5" x14ac:dyDescent="0.3">
      <c r="A30">
        <v>2397</v>
      </c>
      <c r="B30">
        <v>995</v>
      </c>
      <c r="C30">
        <v>200</v>
      </c>
      <c r="D30">
        <f>INDEX(Reservations[Hall (won''t be transferred to database)],MATCH(SeatReservations[[#This Row],[Reservation]],Reservations[Id],0))</f>
        <v>1</v>
      </c>
      <c r="E30">
        <f>INDEX(Reservations[Screening],MATCH(SeatReservations[[#This Row],[Reservation]],Reservations[Id],0))</f>
        <v>744</v>
      </c>
    </row>
    <row r="31" spans="1:5" x14ac:dyDescent="0.3">
      <c r="A31">
        <v>2484</v>
      </c>
      <c r="B31">
        <v>723</v>
      </c>
      <c r="C31">
        <v>265</v>
      </c>
      <c r="D31">
        <f>INDEX(Reservations[Hall (won''t be transferred to database)],MATCH(SeatReservations[[#This Row],[Reservation]],Reservations[Id],0))</f>
        <v>2</v>
      </c>
      <c r="E31">
        <f>INDEX(Reservations[Screening],MATCH(SeatReservations[[#This Row],[Reservation]],Reservations[Id],0))</f>
        <v>711</v>
      </c>
    </row>
    <row r="32" spans="1:5" x14ac:dyDescent="0.3">
      <c r="A32">
        <v>2592</v>
      </c>
      <c r="B32">
        <v>844</v>
      </c>
      <c r="C32">
        <v>196</v>
      </c>
      <c r="D32">
        <f>INDEX(Reservations[Hall (won''t be transferred to database)],MATCH(SeatReservations[[#This Row],[Reservation]],Reservations[Id],0))</f>
        <v>1</v>
      </c>
      <c r="E32">
        <f>INDEX(Reservations[Screening],MATCH(SeatReservations[[#This Row],[Reservation]],Reservations[Id],0))</f>
        <v>697</v>
      </c>
    </row>
    <row r="33" spans="1:5" x14ac:dyDescent="0.3">
      <c r="A33">
        <v>2678</v>
      </c>
      <c r="B33">
        <v>844</v>
      </c>
      <c r="C33">
        <v>219</v>
      </c>
      <c r="D33">
        <f>INDEX(Reservations[Hall (won''t be transferred to database)],MATCH(SeatReservations[[#This Row],[Reservation]],Reservations[Id],0))</f>
        <v>1</v>
      </c>
      <c r="E33">
        <f>INDEX(Reservations[Screening],MATCH(SeatReservations[[#This Row],[Reservation]],Reservations[Id],0))</f>
        <v>697</v>
      </c>
    </row>
    <row r="34" spans="1:5" x14ac:dyDescent="0.3">
      <c r="A34">
        <v>2686</v>
      </c>
      <c r="B34">
        <v>2283</v>
      </c>
      <c r="C34">
        <v>298</v>
      </c>
      <c r="D34">
        <f>INDEX(Reservations[Hall (won''t be transferred to database)],MATCH(SeatReservations[[#This Row],[Reservation]],Reservations[Id],0))</f>
        <v>2</v>
      </c>
      <c r="E34">
        <f>INDEX(Reservations[Screening],MATCH(SeatReservations[[#This Row],[Reservation]],Reservations[Id],0))</f>
        <v>787</v>
      </c>
    </row>
    <row r="35" spans="1:5" x14ac:dyDescent="0.3">
      <c r="A35">
        <v>2821</v>
      </c>
      <c r="B35">
        <v>995</v>
      </c>
      <c r="C35">
        <v>127</v>
      </c>
      <c r="D35">
        <f>INDEX(Reservations[Hall (won''t be transferred to database)],MATCH(SeatReservations[[#This Row],[Reservation]],Reservations[Id],0))</f>
        <v>1</v>
      </c>
      <c r="E35">
        <f>INDEX(Reservations[Screening],MATCH(SeatReservations[[#This Row],[Reservation]],Reservations[Id],0))</f>
        <v>744</v>
      </c>
    </row>
    <row r="36" spans="1:5" x14ac:dyDescent="0.3">
      <c r="A36">
        <v>2939</v>
      </c>
      <c r="B36">
        <v>188</v>
      </c>
      <c r="C36">
        <v>320</v>
      </c>
      <c r="D36">
        <f>INDEX(Reservations[Hall (won''t be transferred to database)],MATCH(SeatReservations[[#This Row],[Reservation]],Reservations[Id],0))</f>
        <v>2</v>
      </c>
      <c r="E36">
        <f>INDEX(Reservations[Screening],MATCH(SeatReservations[[#This Row],[Reservation]],Reservations[Id],0))</f>
        <v>694</v>
      </c>
    </row>
    <row r="37" spans="1:5" x14ac:dyDescent="0.3">
      <c r="A37">
        <v>2945</v>
      </c>
      <c r="B37">
        <v>2584</v>
      </c>
      <c r="C37">
        <v>408</v>
      </c>
      <c r="D37">
        <f>INDEX(Reservations[Hall (won''t be transferred to database)],MATCH(SeatReservations[[#This Row],[Reservation]],Reservations[Id],0))</f>
        <v>2</v>
      </c>
      <c r="E37">
        <f>INDEX(Reservations[Screening],MATCH(SeatReservations[[#This Row],[Reservation]],Reservations[Id],0))</f>
        <v>687</v>
      </c>
    </row>
    <row r="38" spans="1:5" x14ac:dyDescent="0.3">
      <c r="A38">
        <v>3047</v>
      </c>
      <c r="B38">
        <v>723</v>
      </c>
      <c r="C38">
        <v>437</v>
      </c>
      <c r="D38">
        <f>INDEX(Reservations[Hall (won''t be transferred to database)],MATCH(SeatReservations[[#This Row],[Reservation]],Reservations[Id],0))</f>
        <v>2</v>
      </c>
      <c r="E38">
        <f>INDEX(Reservations[Screening],MATCH(SeatReservations[[#This Row],[Reservation]],Reservations[Id],0))</f>
        <v>711</v>
      </c>
    </row>
    <row r="39" spans="1:5" x14ac:dyDescent="0.3">
      <c r="A39">
        <v>3162</v>
      </c>
      <c r="B39">
        <v>2995</v>
      </c>
      <c r="C39">
        <v>62</v>
      </c>
      <c r="D39">
        <f>INDEX(Reservations[Hall (won''t be transferred to database)],MATCH(SeatReservations[[#This Row],[Reservation]],Reservations[Id],0))</f>
        <v>1</v>
      </c>
      <c r="E39">
        <f>INDEX(Reservations[Screening],MATCH(SeatReservations[[#This Row],[Reservation]],Reservations[Id],0))</f>
        <v>744</v>
      </c>
    </row>
    <row r="40" spans="1:5" x14ac:dyDescent="0.3">
      <c r="A40">
        <v>3324</v>
      </c>
      <c r="B40">
        <v>2172</v>
      </c>
      <c r="C40">
        <v>455</v>
      </c>
      <c r="D40">
        <f>INDEX(Reservations[Hall (won''t be transferred to database)],MATCH(SeatReservations[[#This Row],[Reservation]],Reservations[Id],0))</f>
        <v>2</v>
      </c>
      <c r="E40">
        <f>INDEX(Reservations[Screening],MATCH(SeatReservations[[#This Row],[Reservation]],Reservations[Id],0))</f>
        <v>787</v>
      </c>
    </row>
    <row r="41" spans="1:5" x14ac:dyDescent="0.3">
      <c r="A41">
        <v>3327</v>
      </c>
      <c r="B41">
        <v>2995</v>
      </c>
      <c r="C41">
        <v>14</v>
      </c>
      <c r="D41">
        <f>INDEX(Reservations[Hall (won''t be transferred to database)],MATCH(SeatReservations[[#This Row],[Reservation]],Reservations[Id],0))</f>
        <v>1</v>
      </c>
      <c r="E41">
        <f>INDEX(Reservations[Screening],MATCH(SeatReservations[[#This Row],[Reservation]],Reservations[Id],0))</f>
        <v>744</v>
      </c>
    </row>
    <row r="42" spans="1:5" x14ac:dyDescent="0.3">
      <c r="A42">
        <v>3530</v>
      </c>
      <c r="B42">
        <v>118</v>
      </c>
      <c r="C42">
        <v>69</v>
      </c>
      <c r="D42">
        <f>INDEX(Reservations[Hall (won''t be transferred to database)],MATCH(SeatReservations[[#This Row],[Reservation]],Reservations[Id],0))</f>
        <v>1</v>
      </c>
      <c r="E42">
        <f>INDEX(Reservations[Screening],MATCH(SeatReservations[[#This Row],[Reservation]],Reservations[Id],0))</f>
        <v>744</v>
      </c>
    </row>
    <row r="43" spans="1:5" x14ac:dyDescent="0.3">
      <c r="A43">
        <v>3578</v>
      </c>
      <c r="B43">
        <v>2188</v>
      </c>
      <c r="C43">
        <v>447</v>
      </c>
      <c r="D43">
        <f>INDEX(Reservations[Hall (won''t be transferred to database)],MATCH(SeatReservations[[#This Row],[Reservation]],Reservations[Id],0))</f>
        <v>2</v>
      </c>
      <c r="E43">
        <f>INDEX(Reservations[Screening],MATCH(SeatReservations[[#This Row],[Reservation]],Reservations[Id],0))</f>
        <v>694</v>
      </c>
    </row>
    <row r="44" spans="1:5" x14ac:dyDescent="0.3">
      <c r="A44">
        <v>3755</v>
      </c>
      <c r="B44">
        <v>2172</v>
      </c>
      <c r="C44">
        <v>273</v>
      </c>
      <c r="D44">
        <f>INDEX(Reservations[Hall (won''t be transferred to database)],MATCH(SeatReservations[[#This Row],[Reservation]],Reservations[Id],0))</f>
        <v>2</v>
      </c>
      <c r="E44">
        <f>INDEX(Reservations[Screening],MATCH(SeatReservations[[#This Row],[Reservation]],Reservations[Id],0))</f>
        <v>787</v>
      </c>
    </row>
    <row r="45" spans="1:5" x14ac:dyDescent="0.3">
      <c r="A45">
        <v>3803</v>
      </c>
      <c r="B45">
        <v>172</v>
      </c>
      <c r="C45">
        <v>393</v>
      </c>
      <c r="D45">
        <f>INDEX(Reservations[Hall (won''t be transferred to database)],MATCH(SeatReservations[[#This Row],[Reservation]],Reservations[Id],0))</f>
        <v>2</v>
      </c>
      <c r="E45">
        <f>INDEX(Reservations[Screening],MATCH(SeatReservations[[#This Row],[Reservation]],Reservations[Id],0))</f>
        <v>787</v>
      </c>
    </row>
    <row r="46" spans="1:5" x14ac:dyDescent="0.3">
      <c r="A46">
        <v>3919</v>
      </c>
      <c r="B46">
        <v>2188</v>
      </c>
      <c r="C46">
        <v>425</v>
      </c>
      <c r="D46">
        <f>INDEX(Reservations[Hall (won''t be transferred to database)],MATCH(SeatReservations[[#This Row],[Reservation]],Reservations[Id],0))</f>
        <v>2</v>
      </c>
      <c r="E46">
        <f>INDEX(Reservations[Screening],MATCH(SeatReservations[[#This Row],[Reservation]],Reservations[Id],0))</f>
        <v>694</v>
      </c>
    </row>
    <row r="47" spans="1:5" x14ac:dyDescent="0.3">
      <c r="A47">
        <v>4037</v>
      </c>
      <c r="B47">
        <v>2172</v>
      </c>
      <c r="C47">
        <v>320</v>
      </c>
      <c r="D47">
        <f>INDEX(Reservations[Hall (won''t be transferred to database)],MATCH(SeatReservations[[#This Row],[Reservation]],Reservations[Id],0))</f>
        <v>2</v>
      </c>
      <c r="E47">
        <f>INDEX(Reservations[Screening],MATCH(SeatReservations[[#This Row],[Reservation]],Reservations[Id],0))</f>
        <v>787</v>
      </c>
    </row>
    <row r="48" spans="1:5" x14ac:dyDescent="0.3">
      <c r="A48">
        <v>4085</v>
      </c>
      <c r="B48">
        <v>283</v>
      </c>
      <c r="C48">
        <v>301</v>
      </c>
      <c r="D48">
        <f>INDEX(Reservations[Hall (won''t be transferred to database)],MATCH(SeatReservations[[#This Row],[Reservation]],Reservations[Id],0))</f>
        <v>2</v>
      </c>
      <c r="E48">
        <f>INDEX(Reservations[Screening],MATCH(SeatReservations[[#This Row],[Reservation]],Reservations[Id],0))</f>
        <v>787</v>
      </c>
    </row>
    <row r="49" spans="1:5" x14ac:dyDescent="0.3">
      <c r="A49">
        <v>4284</v>
      </c>
      <c r="B49">
        <v>13</v>
      </c>
      <c r="C49">
        <v>24</v>
      </c>
      <c r="D49">
        <f>INDEX(Reservations[Hall (won''t be transferred to database)],MATCH(SeatReservations[[#This Row],[Reservation]],Reservations[Id],0))</f>
        <v>1</v>
      </c>
      <c r="E49">
        <f>INDEX(Reservations[Screening],MATCH(SeatReservations[[#This Row],[Reservation]],Reservations[Id],0))</f>
        <v>826</v>
      </c>
    </row>
    <row r="50" spans="1:5" x14ac:dyDescent="0.3">
      <c r="A50">
        <v>4295</v>
      </c>
      <c r="B50">
        <v>2473</v>
      </c>
      <c r="C50">
        <v>334</v>
      </c>
      <c r="D50">
        <f>INDEX(Reservations[Hall (won''t be transferred to database)],MATCH(SeatReservations[[#This Row],[Reservation]],Reservations[Id],0))</f>
        <v>2</v>
      </c>
      <c r="E50">
        <f>INDEX(Reservations[Screening],MATCH(SeatReservations[[#This Row],[Reservation]],Reservations[Id],0))</f>
        <v>694</v>
      </c>
    </row>
    <row r="51" spans="1:5" x14ac:dyDescent="0.3">
      <c r="A51">
        <v>4461</v>
      </c>
      <c r="B51">
        <v>822</v>
      </c>
      <c r="C51">
        <v>302</v>
      </c>
      <c r="D51">
        <f>INDEX(Reservations[Hall (won''t be transferred to database)],MATCH(SeatReservations[[#This Row],[Reservation]],Reservations[Id],0))</f>
        <v>2</v>
      </c>
      <c r="E51">
        <f>INDEX(Reservations[Screening],MATCH(SeatReservations[[#This Row],[Reservation]],Reservations[Id],0))</f>
        <v>812</v>
      </c>
    </row>
    <row r="52" spans="1:5" x14ac:dyDescent="0.3">
      <c r="A52">
        <v>4474</v>
      </c>
      <c r="B52">
        <v>759</v>
      </c>
      <c r="C52">
        <v>55</v>
      </c>
      <c r="D52">
        <f>INDEX(Reservations[Hall (won''t be transferred to database)],MATCH(SeatReservations[[#This Row],[Reservation]],Reservations[Id],0))</f>
        <v>1</v>
      </c>
      <c r="E52">
        <f>INDEX(Reservations[Screening],MATCH(SeatReservations[[#This Row],[Reservation]],Reservations[Id],0))</f>
        <v>744</v>
      </c>
    </row>
    <row r="53" spans="1:5" x14ac:dyDescent="0.3">
      <c r="A53">
        <v>4620</v>
      </c>
      <c r="B53">
        <v>394</v>
      </c>
      <c r="C53">
        <v>57</v>
      </c>
      <c r="D53">
        <f>INDEX(Reservations[Hall (won''t be transferred to database)],MATCH(SeatReservations[[#This Row],[Reservation]],Reservations[Id],0))</f>
        <v>1</v>
      </c>
      <c r="E53">
        <f>INDEX(Reservations[Screening],MATCH(SeatReservations[[#This Row],[Reservation]],Reservations[Id],0))</f>
        <v>826</v>
      </c>
    </row>
    <row r="54" spans="1:5" x14ac:dyDescent="0.3">
      <c r="A54">
        <v>4748</v>
      </c>
      <c r="B54">
        <v>2188</v>
      </c>
      <c r="C54">
        <v>321</v>
      </c>
      <c r="D54">
        <f>INDEX(Reservations[Hall (won''t be transferred to database)],MATCH(SeatReservations[[#This Row],[Reservation]],Reservations[Id],0))</f>
        <v>2</v>
      </c>
      <c r="E54">
        <f>INDEX(Reservations[Screening],MATCH(SeatReservations[[#This Row],[Reservation]],Reservations[Id],0))</f>
        <v>694</v>
      </c>
    </row>
    <row r="55" spans="1:5" x14ac:dyDescent="0.3">
      <c r="A55">
        <v>4818</v>
      </c>
      <c r="B55">
        <v>822</v>
      </c>
      <c r="C55">
        <v>424</v>
      </c>
      <c r="D55">
        <f>INDEX(Reservations[Hall (won''t be transferred to database)],MATCH(SeatReservations[[#This Row],[Reservation]],Reservations[Id],0))</f>
        <v>2</v>
      </c>
      <c r="E55">
        <f>INDEX(Reservations[Screening],MATCH(SeatReservations[[#This Row],[Reservation]],Reservations[Id],0))</f>
        <v>812</v>
      </c>
    </row>
    <row r="56" spans="1:5" x14ac:dyDescent="0.3">
      <c r="A56">
        <v>4858</v>
      </c>
      <c r="B56">
        <v>394</v>
      </c>
      <c r="C56">
        <v>164</v>
      </c>
      <c r="D56">
        <f>INDEX(Reservations[Hall (won''t be transferred to database)],MATCH(SeatReservations[[#This Row],[Reservation]],Reservations[Id],0))</f>
        <v>1</v>
      </c>
      <c r="E56">
        <f>INDEX(Reservations[Screening],MATCH(SeatReservations[[#This Row],[Reservation]],Reservations[Id],0))</f>
        <v>826</v>
      </c>
    </row>
    <row r="57" spans="1:5" x14ac:dyDescent="0.3">
      <c r="A57">
        <v>4942</v>
      </c>
      <c r="B57">
        <v>2473</v>
      </c>
      <c r="C57">
        <v>340</v>
      </c>
      <c r="D57">
        <f>INDEX(Reservations[Hall (won''t be transferred to database)],MATCH(SeatReservations[[#This Row],[Reservation]],Reservations[Id],0))</f>
        <v>2</v>
      </c>
      <c r="E57">
        <f>INDEX(Reservations[Screening],MATCH(SeatReservations[[#This Row],[Reservation]],Reservations[Id],0))</f>
        <v>694</v>
      </c>
    </row>
    <row r="58" spans="1:5" x14ac:dyDescent="0.3">
      <c r="A58">
        <v>5055</v>
      </c>
      <c r="B58">
        <v>2394</v>
      </c>
      <c r="C58">
        <v>84</v>
      </c>
      <c r="D58">
        <f>INDEX(Reservations[Hall (won''t be transferred to database)],MATCH(SeatReservations[[#This Row],[Reservation]],Reservations[Id],0))</f>
        <v>1</v>
      </c>
      <c r="E58">
        <f>INDEX(Reservations[Screening],MATCH(SeatReservations[[#This Row],[Reservation]],Reservations[Id],0))</f>
        <v>826</v>
      </c>
    </row>
    <row r="59" spans="1:5" x14ac:dyDescent="0.3">
      <c r="A59">
        <v>5305</v>
      </c>
      <c r="B59">
        <v>2723</v>
      </c>
      <c r="C59">
        <v>260</v>
      </c>
      <c r="D59">
        <f>INDEX(Reservations[Hall (won''t be transferred to database)],MATCH(SeatReservations[[#This Row],[Reservation]],Reservations[Id],0))</f>
        <v>2</v>
      </c>
      <c r="E59">
        <f>INDEX(Reservations[Screening],MATCH(SeatReservations[[#This Row],[Reservation]],Reservations[Id],0))</f>
        <v>711</v>
      </c>
    </row>
    <row r="60" spans="1:5" x14ac:dyDescent="0.3">
      <c r="A60">
        <v>5649</v>
      </c>
      <c r="B60">
        <v>2528</v>
      </c>
      <c r="C60">
        <v>390</v>
      </c>
      <c r="D60">
        <f>INDEX(Reservations[Hall (won''t be transferred to database)],MATCH(SeatReservations[[#This Row],[Reservation]],Reservations[Id],0))</f>
        <v>2</v>
      </c>
      <c r="E60">
        <f>INDEX(Reservations[Screening],MATCH(SeatReservations[[#This Row],[Reservation]],Reservations[Id],0))</f>
        <v>812</v>
      </c>
    </row>
    <row r="61" spans="1:5" x14ac:dyDescent="0.3">
      <c r="A61">
        <v>5836</v>
      </c>
      <c r="B61">
        <v>2188</v>
      </c>
      <c r="C61">
        <v>367</v>
      </c>
      <c r="D61">
        <f>INDEX(Reservations[Hall (won''t be transferred to database)],MATCH(SeatReservations[[#This Row],[Reservation]],Reservations[Id],0))</f>
        <v>2</v>
      </c>
      <c r="E61">
        <f>INDEX(Reservations[Screening],MATCH(SeatReservations[[#This Row],[Reservation]],Reservations[Id],0))</f>
        <v>694</v>
      </c>
    </row>
    <row r="62" spans="1:5" x14ac:dyDescent="0.3">
      <c r="A62">
        <v>5890</v>
      </c>
      <c r="B62">
        <v>2118</v>
      </c>
      <c r="C62">
        <v>181</v>
      </c>
      <c r="D62">
        <f>INDEX(Reservations[Hall (won''t be transferred to database)],MATCH(SeatReservations[[#This Row],[Reservation]],Reservations[Id],0))</f>
        <v>1</v>
      </c>
      <c r="E62">
        <f>INDEX(Reservations[Screening],MATCH(SeatReservations[[#This Row],[Reservation]],Reservations[Id],0))</f>
        <v>744</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FFFF00"/>
  </sheetPr>
  <dimension ref="A1:B481"/>
  <sheetViews>
    <sheetView topLeftCell="A80" workbookViewId="0">
      <selection activeCell="B82" sqref="B82"/>
    </sheetView>
  </sheetViews>
  <sheetFormatPr defaultRowHeight="14.4" x14ac:dyDescent="0.3"/>
  <sheetData>
    <row r="1" spans="1:2" x14ac:dyDescent="0.3">
      <c r="A1" t="s">
        <v>0</v>
      </c>
      <c r="B1" t="s">
        <v>210</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291</v>
      </c>
    </row>
    <row r="2" spans="1:19" x14ac:dyDescent="0.3">
      <c r="A2">
        <v>1</v>
      </c>
      <c r="B2">
        <f>COUNTIFS(Seat!B:B,A2,Seat!C:C,"")</f>
        <v>240</v>
      </c>
      <c r="D2" s="14" t="s">
        <v>290</v>
      </c>
      <c r="E2" s="14" t="s">
        <v>290</v>
      </c>
      <c r="F2" s="14" t="s">
        <v>290</v>
      </c>
      <c r="G2" s="14" t="s">
        <v>290</v>
      </c>
      <c r="H2" s="14" t="s">
        <v>290</v>
      </c>
      <c r="I2" s="14" t="s">
        <v>290</v>
      </c>
      <c r="J2" s="14" t="s">
        <v>290</v>
      </c>
      <c r="K2" s="14" t="s">
        <v>290</v>
      </c>
      <c r="L2" s="9" t="s">
        <v>290</v>
      </c>
      <c r="M2" s="9" t="s">
        <v>290</v>
      </c>
      <c r="N2" s="8" t="s">
        <v>290</v>
      </c>
      <c r="O2" s="8" t="s">
        <v>290</v>
      </c>
      <c r="P2" s="8" t="s">
        <v>290</v>
      </c>
      <c r="Q2" s="8" t="s">
        <v>290</v>
      </c>
      <c r="R2" s="8" t="s">
        <v>290</v>
      </c>
      <c r="S2" s="8" t="s">
        <v>290</v>
      </c>
    </row>
    <row r="3" spans="1:19" x14ac:dyDescent="0.3">
      <c r="A3">
        <v>2</v>
      </c>
      <c r="B3">
        <f>COUNTIFS(Seat!B:B,A3,Seat!C:C,"")</f>
        <v>240</v>
      </c>
      <c r="D3" s="14" t="s">
        <v>290</v>
      </c>
      <c r="E3" s="14" t="s">
        <v>290</v>
      </c>
      <c r="F3" s="14" t="s">
        <v>290</v>
      </c>
      <c r="G3" s="14" t="s">
        <v>290</v>
      </c>
      <c r="H3" s="14" t="s">
        <v>290</v>
      </c>
      <c r="I3" s="14" t="s">
        <v>290</v>
      </c>
      <c r="J3" s="14" t="s">
        <v>290</v>
      </c>
      <c r="K3" s="14" t="s">
        <v>290</v>
      </c>
      <c r="L3" s="9" t="s">
        <v>290</v>
      </c>
      <c r="M3" s="9" t="s">
        <v>290</v>
      </c>
      <c r="N3" s="8" t="s">
        <v>290</v>
      </c>
      <c r="O3" s="8" t="s">
        <v>290</v>
      </c>
      <c r="P3" s="8" t="s">
        <v>290</v>
      </c>
      <c r="Q3" s="8" t="s">
        <v>290</v>
      </c>
      <c r="R3" s="8" t="s">
        <v>290</v>
      </c>
      <c r="S3" s="8" t="s">
        <v>290</v>
      </c>
    </row>
    <row r="4" spans="1:19" x14ac:dyDescent="0.3">
      <c r="A4">
        <v>3</v>
      </c>
      <c r="B4">
        <f>COUNTIFS(Seat!B:B,A4,Seat!C:C,"")</f>
        <v>0</v>
      </c>
      <c r="D4" s="14" t="s">
        <v>290</v>
      </c>
      <c r="E4" s="14" t="s">
        <v>290</v>
      </c>
      <c r="F4" s="14" t="s">
        <v>290</v>
      </c>
      <c r="G4" s="14" t="s">
        <v>290</v>
      </c>
      <c r="H4" s="14" t="s">
        <v>290</v>
      </c>
      <c r="I4" s="14" t="s">
        <v>290</v>
      </c>
      <c r="J4" s="14" t="s">
        <v>290</v>
      </c>
      <c r="K4" s="14" t="s">
        <v>290</v>
      </c>
      <c r="L4" s="9" t="s">
        <v>290</v>
      </c>
      <c r="M4" s="9" t="s">
        <v>290</v>
      </c>
      <c r="N4" s="8" t="s">
        <v>290</v>
      </c>
      <c r="O4" s="8" t="s">
        <v>290</v>
      </c>
      <c r="P4" s="8" t="s">
        <v>290</v>
      </c>
      <c r="Q4" s="8" t="s">
        <v>290</v>
      </c>
      <c r="R4" s="8" t="s">
        <v>290</v>
      </c>
      <c r="S4" s="8" t="s">
        <v>290</v>
      </c>
    </row>
    <row r="5" spans="1:19" x14ac:dyDescent="0.3">
      <c r="A5">
        <v>4</v>
      </c>
      <c r="B5">
        <f>COUNTIFS(Seat!B:B,A5,Seat!C:C,"")</f>
        <v>0</v>
      </c>
      <c r="D5" s="14" t="s">
        <v>290</v>
      </c>
      <c r="E5" s="14" t="s">
        <v>290</v>
      </c>
      <c r="F5" s="14" t="s">
        <v>290</v>
      </c>
      <c r="G5" s="14" t="s">
        <v>290</v>
      </c>
      <c r="H5" s="14" t="s">
        <v>290</v>
      </c>
      <c r="I5" s="14" t="s">
        <v>290</v>
      </c>
      <c r="J5" s="14" t="s">
        <v>290</v>
      </c>
      <c r="K5" s="14" t="s">
        <v>290</v>
      </c>
      <c r="L5" s="9" t="s">
        <v>290</v>
      </c>
      <c r="M5" s="9" t="s">
        <v>290</v>
      </c>
      <c r="N5" s="8" t="s">
        <v>290</v>
      </c>
      <c r="O5" s="8" t="s">
        <v>290</v>
      </c>
      <c r="P5" s="8" t="s">
        <v>290</v>
      </c>
      <c r="Q5" s="8" t="s">
        <v>290</v>
      </c>
      <c r="R5" s="8" t="s">
        <v>290</v>
      </c>
      <c r="S5" s="8" t="s">
        <v>290</v>
      </c>
    </row>
    <row r="6" spans="1:19" x14ac:dyDescent="0.3">
      <c r="A6">
        <v>5</v>
      </c>
      <c r="B6">
        <f>COUNTIFS(Seat!B:B,A6,Seat!C:C,"")</f>
        <v>0</v>
      </c>
      <c r="D6" s="14" t="s">
        <v>290</v>
      </c>
      <c r="E6" s="14" t="s">
        <v>290</v>
      </c>
      <c r="F6" s="14" t="s">
        <v>290</v>
      </c>
      <c r="G6" s="14" t="s">
        <v>290</v>
      </c>
      <c r="H6" s="14" t="s">
        <v>290</v>
      </c>
      <c r="I6" s="14" t="s">
        <v>290</v>
      </c>
      <c r="J6" s="14" t="s">
        <v>290</v>
      </c>
      <c r="K6" s="14" t="s">
        <v>290</v>
      </c>
      <c r="L6" s="9" t="s">
        <v>290</v>
      </c>
      <c r="M6" s="9" t="s">
        <v>290</v>
      </c>
      <c r="N6" s="8" t="s">
        <v>290</v>
      </c>
      <c r="O6" s="8" t="s">
        <v>290</v>
      </c>
      <c r="P6" s="8" t="s">
        <v>290</v>
      </c>
      <c r="Q6" s="8" t="s">
        <v>290</v>
      </c>
      <c r="R6" s="8" t="s">
        <v>290</v>
      </c>
      <c r="S6" s="8" t="s">
        <v>290</v>
      </c>
    </row>
    <row r="7" spans="1:19" x14ac:dyDescent="0.3">
      <c r="A7">
        <v>6</v>
      </c>
      <c r="B7">
        <f>COUNTIFS(Seat!B:B,A7,Seat!C:C,"")</f>
        <v>0</v>
      </c>
      <c r="D7" s="14" t="s">
        <v>290</v>
      </c>
      <c r="E7" s="14" t="s">
        <v>290</v>
      </c>
      <c r="F7" s="14" t="s">
        <v>290</v>
      </c>
      <c r="G7" s="14" t="s">
        <v>290</v>
      </c>
      <c r="H7" s="14" t="s">
        <v>290</v>
      </c>
      <c r="I7" s="14" t="s">
        <v>290</v>
      </c>
      <c r="J7" s="14" t="s">
        <v>290</v>
      </c>
      <c r="K7" s="14" t="s">
        <v>290</v>
      </c>
      <c r="L7" s="9" t="s">
        <v>290</v>
      </c>
      <c r="M7" s="9" t="s">
        <v>290</v>
      </c>
      <c r="N7" s="8" t="s">
        <v>290</v>
      </c>
      <c r="O7" s="8" t="s">
        <v>290</v>
      </c>
      <c r="P7" s="8" t="s">
        <v>290</v>
      </c>
      <c r="Q7" s="8" t="s">
        <v>290</v>
      </c>
      <c r="R7" s="8" t="s">
        <v>290</v>
      </c>
      <c r="S7" s="8" t="s">
        <v>290</v>
      </c>
    </row>
    <row r="8" spans="1:19" x14ac:dyDescent="0.3">
      <c r="A8">
        <v>7</v>
      </c>
      <c r="B8">
        <f>COUNTIFS(Seat!B:B,A8,Seat!C:C,"")</f>
        <v>0</v>
      </c>
      <c r="D8" s="14" t="s">
        <v>290</v>
      </c>
      <c r="E8" s="14" t="s">
        <v>290</v>
      </c>
      <c r="F8" s="14" t="s">
        <v>290</v>
      </c>
      <c r="G8" s="14" t="s">
        <v>290</v>
      </c>
      <c r="H8" s="14" t="s">
        <v>290</v>
      </c>
      <c r="I8" s="14" t="s">
        <v>290</v>
      </c>
      <c r="J8" s="14" t="s">
        <v>290</v>
      </c>
      <c r="K8" s="14" t="s">
        <v>290</v>
      </c>
      <c r="L8" s="9" t="s">
        <v>290</v>
      </c>
      <c r="M8" s="9" t="s">
        <v>290</v>
      </c>
      <c r="N8" s="8" t="s">
        <v>290</v>
      </c>
      <c r="O8" s="8" t="s">
        <v>290</v>
      </c>
      <c r="P8" s="8" t="s">
        <v>290</v>
      </c>
      <c r="Q8" s="8" t="s">
        <v>290</v>
      </c>
      <c r="R8" s="8" t="s">
        <v>290</v>
      </c>
      <c r="S8" s="8" t="s">
        <v>290</v>
      </c>
    </row>
    <row r="9" spans="1:19" x14ac:dyDescent="0.3">
      <c r="A9">
        <v>8</v>
      </c>
      <c r="B9">
        <f>COUNTIFS(Seat!B:B,A9,Seat!C:C,"")</f>
        <v>0</v>
      </c>
      <c r="D9" s="13" t="s">
        <v>290</v>
      </c>
      <c r="E9" s="13" t="s">
        <v>290</v>
      </c>
      <c r="F9" s="13" t="s">
        <v>290</v>
      </c>
      <c r="G9" s="13" t="s">
        <v>290</v>
      </c>
      <c r="H9" s="13" t="s">
        <v>290</v>
      </c>
      <c r="I9" s="13" t="s">
        <v>290</v>
      </c>
      <c r="J9" s="13" t="s">
        <v>290</v>
      </c>
      <c r="K9" s="13" t="s">
        <v>290</v>
      </c>
      <c r="L9" s="9" t="s">
        <v>290</v>
      </c>
      <c r="M9" s="9" t="s">
        <v>290</v>
      </c>
      <c r="N9" s="8" t="s">
        <v>290</v>
      </c>
      <c r="O9" s="8" t="s">
        <v>290</v>
      </c>
      <c r="P9" s="8" t="s">
        <v>290</v>
      </c>
      <c r="Q9" s="8" t="s">
        <v>290</v>
      </c>
      <c r="R9" s="8" t="s">
        <v>290</v>
      </c>
      <c r="S9" s="8" t="s">
        <v>290</v>
      </c>
    </row>
    <row r="10" spans="1:19" x14ac:dyDescent="0.3">
      <c r="A10">
        <v>9</v>
      </c>
      <c r="B10">
        <f>COUNTIFS(Seat!B:B,A10,Seat!C:C,"")</f>
        <v>0</v>
      </c>
      <c r="D10" s="9" t="s">
        <v>290</v>
      </c>
      <c r="E10" s="9" t="s">
        <v>290</v>
      </c>
      <c r="F10" s="9" t="s">
        <v>290</v>
      </c>
      <c r="G10" s="9" t="s">
        <v>290</v>
      </c>
      <c r="H10" s="9" t="s">
        <v>290</v>
      </c>
      <c r="I10" s="9" t="s">
        <v>290</v>
      </c>
      <c r="J10" s="9" t="s">
        <v>290</v>
      </c>
      <c r="K10" s="9" t="s">
        <v>290</v>
      </c>
      <c r="L10" s="9" t="s">
        <v>290</v>
      </c>
      <c r="M10" s="9" t="s">
        <v>290</v>
      </c>
      <c r="N10" s="8" t="s">
        <v>290</v>
      </c>
      <c r="O10" s="8" t="s">
        <v>290</v>
      </c>
      <c r="P10" s="8" t="s">
        <v>290</v>
      </c>
      <c r="Q10" s="8" t="s">
        <v>290</v>
      </c>
      <c r="R10" s="8" t="s">
        <v>290</v>
      </c>
      <c r="S10" s="8" t="s">
        <v>290</v>
      </c>
    </row>
    <row r="11" spans="1:19" x14ac:dyDescent="0.3">
      <c r="A11">
        <v>10</v>
      </c>
      <c r="B11">
        <f>COUNTIFS(Seat!B:B,A11,Seat!C:C,"")</f>
        <v>0</v>
      </c>
      <c r="D11" s="9" t="s">
        <v>290</v>
      </c>
      <c r="E11" s="9" t="s">
        <v>290</v>
      </c>
      <c r="F11" s="9" t="s">
        <v>290</v>
      </c>
      <c r="G11" s="9" t="s">
        <v>290</v>
      </c>
      <c r="H11" s="9" t="s">
        <v>290</v>
      </c>
      <c r="I11" s="9" t="s">
        <v>290</v>
      </c>
      <c r="J11" s="9" t="s">
        <v>290</v>
      </c>
      <c r="K11" s="9" t="s">
        <v>290</v>
      </c>
      <c r="L11" s="9" t="s">
        <v>290</v>
      </c>
      <c r="M11" s="9" t="s">
        <v>290</v>
      </c>
      <c r="N11" s="8" t="s">
        <v>290</v>
      </c>
      <c r="O11" s="8" t="s">
        <v>290</v>
      </c>
      <c r="P11" s="8" t="s">
        <v>290</v>
      </c>
      <c r="Q11" s="8" t="s">
        <v>290</v>
      </c>
      <c r="R11" s="8" t="s">
        <v>290</v>
      </c>
      <c r="S11" s="8" t="s">
        <v>290</v>
      </c>
    </row>
    <row r="12" spans="1:19" x14ac:dyDescent="0.3">
      <c r="D12" s="8" t="s">
        <v>290</v>
      </c>
      <c r="E12" s="8" t="s">
        <v>290</v>
      </c>
      <c r="F12" s="8" t="s">
        <v>290</v>
      </c>
      <c r="G12" s="8" t="s">
        <v>290</v>
      </c>
      <c r="H12" s="8" t="s">
        <v>290</v>
      </c>
      <c r="I12" s="8" t="s">
        <v>290</v>
      </c>
      <c r="J12" s="8" t="s">
        <v>290</v>
      </c>
      <c r="K12" s="8" t="s">
        <v>290</v>
      </c>
      <c r="L12" s="8" t="s">
        <v>290</v>
      </c>
      <c r="M12" s="8" t="s">
        <v>290</v>
      </c>
      <c r="N12" s="8" t="s">
        <v>290</v>
      </c>
      <c r="O12" s="8" t="s">
        <v>290</v>
      </c>
      <c r="P12" s="8" t="s">
        <v>290</v>
      </c>
      <c r="Q12" s="8" t="s">
        <v>290</v>
      </c>
      <c r="R12" s="8" t="s">
        <v>290</v>
      </c>
      <c r="S12" s="8" t="s">
        <v>290</v>
      </c>
    </row>
    <row r="13" spans="1:19" x14ac:dyDescent="0.3">
      <c r="D13" s="8" t="s">
        <v>290</v>
      </c>
      <c r="E13" s="8" t="s">
        <v>290</v>
      </c>
      <c r="F13" s="8" t="s">
        <v>290</v>
      </c>
      <c r="G13" s="8" t="s">
        <v>290</v>
      </c>
      <c r="H13" s="8" t="s">
        <v>290</v>
      </c>
      <c r="I13" s="8" t="s">
        <v>290</v>
      </c>
      <c r="J13" s="8" t="s">
        <v>290</v>
      </c>
      <c r="K13" s="8" t="s">
        <v>290</v>
      </c>
      <c r="L13" s="8" t="s">
        <v>290</v>
      </c>
      <c r="M13" s="8" t="s">
        <v>290</v>
      </c>
      <c r="N13" s="8" t="s">
        <v>290</v>
      </c>
      <c r="O13" s="8" t="s">
        <v>290</v>
      </c>
      <c r="P13" s="8" t="s">
        <v>290</v>
      </c>
      <c r="Q13" s="8" t="s">
        <v>290</v>
      </c>
      <c r="R13" s="8" t="s">
        <v>290</v>
      </c>
      <c r="S13" s="8" t="s">
        <v>290</v>
      </c>
    </row>
    <row r="14" spans="1:19" x14ac:dyDescent="0.3">
      <c r="D14" s="8" t="s">
        <v>290</v>
      </c>
      <c r="E14" s="8" t="s">
        <v>290</v>
      </c>
      <c r="F14" s="8" t="s">
        <v>290</v>
      </c>
      <c r="G14" s="8" t="s">
        <v>290</v>
      </c>
      <c r="H14" s="8" t="s">
        <v>290</v>
      </c>
      <c r="I14" s="8" t="s">
        <v>290</v>
      </c>
      <c r="J14" s="8" t="s">
        <v>290</v>
      </c>
      <c r="K14" s="8" t="s">
        <v>290</v>
      </c>
      <c r="L14" s="8" t="s">
        <v>290</v>
      </c>
      <c r="M14" s="8" t="s">
        <v>290</v>
      </c>
      <c r="N14" s="8" t="s">
        <v>290</v>
      </c>
      <c r="O14" s="8" t="s">
        <v>290</v>
      </c>
      <c r="P14" s="8" t="s">
        <v>290</v>
      </c>
      <c r="Q14" s="8" t="s">
        <v>290</v>
      </c>
      <c r="R14" s="8" t="s">
        <v>290</v>
      </c>
      <c r="S14" s="8" t="s">
        <v>290</v>
      </c>
    </row>
    <row r="15" spans="1:19" x14ac:dyDescent="0.3">
      <c r="D15" s="8" t="s">
        <v>290</v>
      </c>
      <c r="E15" s="8" t="s">
        <v>290</v>
      </c>
      <c r="F15" s="8" t="s">
        <v>290</v>
      </c>
      <c r="G15" s="8" t="s">
        <v>290</v>
      </c>
      <c r="H15" s="8" t="s">
        <v>290</v>
      </c>
      <c r="I15" s="8" t="s">
        <v>290</v>
      </c>
      <c r="J15" s="8" t="s">
        <v>290</v>
      </c>
      <c r="K15" s="8" t="s">
        <v>290</v>
      </c>
      <c r="L15" s="8" t="s">
        <v>290</v>
      </c>
      <c r="M15" s="8" t="s">
        <v>290</v>
      </c>
      <c r="N15" s="8" t="s">
        <v>290</v>
      </c>
      <c r="O15" s="8" t="s">
        <v>290</v>
      </c>
      <c r="P15" s="8" t="s">
        <v>290</v>
      </c>
      <c r="Q15" s="8" t="s">
        <v>290</v>
      </c>
      <c r="R15" s="8" t="s">
        <v>290</v>
      </c>
      <c r="S15" s="8" t="s">
        <v>290</v>
      </c>
    </row>
    <row r="16" spans="1:19" x14ac:dyDescent="0.3">
      <c r="D16" s="8" t="s">
        <v>290</v>
      </c>
      <c r="E16" s="8" t="s">
        <v>290</v>
      </c>
      <c r="F16" s="8" t="s">
        <v>290</v>
      </c>
      <c r="G16" s="8" t="s">
        <v>290</v>
      </c>
      <c r="H16" s="8" t="s">
        <v>290</v>
      </c>
      <c r="I16" s="8" t="s">
        <v>290</v>
      </c>
      <c r="J16" s="8" t="s">
        <v>290</v>
      </c>
      <c r="K16" s="8" t="s">
        <v>290</v>
      </c>
      <c r="L16" s="8" t="s">
        <v>290</v>
      </c>
      <c r="M16" s="8" t="s">
        <v>290</v>
      </c>
      <c r="N16" s="8" t="s">
        <v>290</v>
      </c>
      <c r="O16" s="8" t="s">
        <v>290</v>
      </c>
      <c r="P16" s="8" t="s">
        <v>290</v>
      </c>
      <c r="Q16" s="8" t="s">
        <v>290</v>
      </c>
      <c r="R16" s="8" t="s">
        <v>290</v>
      </c>
      <c r="S16" s="8" t="s">
        <v>290</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FFFF00"/>
  </sheetPr>
  <dimension ref="A1:G11"/>
  <sheetViews>
    <sheetView showOutlineSymbols="0" showWhiteSpace="0" workbookViewId="0">
      <selection activeCell="I8" sqref="I8"/>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251</v>
      </c>
      <c r="C1" s="1" t="s">
        <v>252</v>
      </c>
      <c r="D1" s="1" t="s">
        <v>253</v>
      </c>
      <c r="E1" s="1" t="s">
        <v>254</v>
      </c>
      <c r="F1" s="1" t="s">
        <v>255</v>
      </c>
      <c r="G1" s="1" t="s">
        <v>256</v>
      </c>
    </row>
    <row r="2" spans="1:7" x14ac:dyDescent="0.25">
      <c r="A2" s="1">
        <v>1</v>
      </c>
      <c r="B2" s="1" t="str">
        <f>F2</f>
        <v>camilleconing@cinema.com</v>
      </c>
      <c r="C2" s="1" t="s">
        <v>257</v>
      </c>
      <c r="D2" s="1" t="s">
        <v>258</v>
      </c>
      <c r="E2" s="1" t="s">
        <v>259</v>
      </c>
      <c r="F2" s="1" t="str">
        <f>IF(G2=1,LOWER(D2&amp;E2)&amp;"@customers.com",LOWER(D2&amp;E2)&amp;"@cinema.com")</f>
        <v>camilleconing@cinema.com</v>
      </c>
      <c r="G2" s="1">
        <v>4</v>
      </c>
    </row>
    <row r="3" spans="1:7" x14ac:dyDescent="0.25">
      <c r="A3" s="1">
        <v>2</v>
      </c>
      <c r="B3" s="1" t="str">
        <f t="shared" ref="B3:B11" si="0">F3</f>
        <v>mattiealonso@cinema.com</v>
      </c>
      <c r="C3" s="1" t="s">
        <v>260</v>
      </c>
      <c r="D3" s="1" t="s">
        <v>261</v>
      </c>
      <c r="E3" s="1" t="s">
        <v>262</v>
      </c>
      <c r="F3" s="1" t="str">
        <f t="shared" ref="F3:F11" si="1">IF(G3=1,LOWER(D3&amp;E3)&amp;"@customers.com",LOWER(D3&amp;E3)&amp;"@cinema.com")</f>
        <v>mattiealonso@cinema.com</v>
      </c>
      <c r="G3" s="1">
        <v>3</v>
      </c>
    </row>
    <row r="4" spans="1:7" x14ac:dyDescent="0.25">
      <c r="A4" s="1">
        <v>3</v>
      </c>
      <c r="B4" s="1" t="str">
        <f t="shared" si="0"/>
        <v>marylindigweed@cinema.com</v>
      </c>
      <c r="C4" s="1" t="s">
        <v>263</v>
      </c>
      <c r="D4" s="1" t="s">
        <v>264</v>
      </c>
      <c r="E4" s="1" t="s">
        <v>265</v>
      </c>
      <c r="F4" s="1" t="str">
        <f t="shared" si="1"/>
        <v>marylindigweed@cinema.com</v>
      </c>
      <c r="G4" s="1">
        <v>3</v>
      </c>
    </row>
    <row r="5" spans="1:7" x14ac:dyDescent="0.25">
      <c r="A5" s="1">
        <v>4</v>
      </c>
      <c r="B5" s="1" t="str">
        <f t="shared" si="0"/>
        <v>gerribeagles@cinema.com</v>
      </c>
      <c r="C5" s="1" t="s">
        <v>266</v>
      </c>
      <c r="D5" s="1" t="s">
        <v>267</v>
      </c>
      <c r="E5" s="1" t="s">
        <v>268</v>
      </c>
      <c r="F5" s="1" t="str">
        <f t="shared" si="1"/>
        <v>gerribeagles@cinema.com</v>
      </c>
      <c r="G5" s="1">
        <v>2</v>
      </c>
    </row>
    <row r="6" spans="1:7" x14ac:dyDescent="0.25">
      <c r="A6" s="1">
        <v>5</v>
      </c>
      <c r="B6" s="1" t="str">
        <f t="shared" si="0"/>
        <v>frannieyoskowitz@cinema.com</v>
      </c>
      <c r="C6" s="1" t="s">
        <v>269</v>
      </c>
      <c r="D6" s="1" t="s">
        <v>270</v>
      </c>
      <c r="E6" s="1" t="s">
        <v>271</v>
      </c>
      <c r="F6" s="1" t="str">
        <f t="shared" si="1"/>
        <v>frannieyoskowitz@cinema.com</v>
      </c>
      <c r="G6" s="1">
        <v>2</v>
      </c>
    </row>
    <row r="7" spans="1:7" x14ac:dyDescent="0.25">
      <c r="A7" s="1">
        <v>6</v>
      </c>
      <c r="B7" s="1" t="str">
        <f t="shared" si="0"/>
        <v>geoffscyone@customers.com</v>
      </c>
      <c r="C7" s="1" t="s">
        <v>272</v>
      </c>
      <c r="D7" s="1" t="s">
        <v>273</v>
      </c>
      <c r="E7" s="1" t="s">
        <v>274</v>
      </c>
      <c r="F7" s="1" t="str">
        <f t="shared" si="1"/>
        <v>geoffscyone@customers.com</v>
      </c>
      <c r="G7" s="1">
        <v>1</v>
      </c>
    </row>
    <row r="8" spans="1:7" x14ac:dyDescent="0.25">
      <c r="A8" s="1">
        <v>7</v>
      </c>
      <c r="B8" s="1" t="str">
        <f t="shared" si="0"/>
        <v>williebaxill@customers.com</v>
      </c>
      <c r="C8" s="1" t="s">
        <v>275</v>
      </c>
      <c r="D8" s="1" t="s">
        <v>276</v>
      </c>
      <c r="E8" s="1" t="s">
        <v>277</v>
      </c>
      <c r="F8" s="1" t="str">
        <f t="shared" si="1"/>
        <v>williebaxill@customers.com</v>
      </c>
      <c r="G8" s="1">
        <v>1</v>
      </c>
    </row>
    <row r="9" spans="1:7" x14ac:dyDescent="0.25">
      <c r="A9" s="1">
        <v>8</v>
      </c>
      <c r="B9" s="1" t="str">
        <f t="shared" si="0"/>
        <v>laughtonskeldinge@customers.com</v>
      </c>
      <c r="C9" s="1" t="s">
        <v>278</v>
      </c>
      <c r="D9" s="1" t="s">
        <v>279</v>
      </c>
      <c r="E9" s="1" t="s">
        <v>280</v>
      </c>
      <c r="F9" s="1" t="str">
        <f t="shared" si="1"/>
        <v>laughtonskeldinge@customers.com</v>
      </c>
      <c r="G9" s="1">
        <v>1</v>
      </c>
    </row>
    <row r="10" spans="1:7" x14ac:dyDescent="0.25">
      <c r="A10" s="1">
        <v>9</v>
      </c>
      <c r="B10" s="1" t="str">
        <f t="shared" si="0"/>
        <v>emiletheunissen@customers.com</v>
      </c>
      <c r="C10" s="1" t="s">
        <v>281</v>
      </c>
      <c r="D10" s="1" t="s">
        <v>282</v>
      </c>
      <c r="E10" s="1" t="s">
        <v>283</v>
      </c>
      <c r="F10" s="1" t="str">
        <f t="shared" si="1"/>
        <v>emiletheunissen@customers.com</v>
      </c>
      <c r="G10" s="1">
        <v>1</v>
      </c>
    </row>
    <row r="11" spans="1:7" x14ac:dyDescent="0.25">
      <c r="A11" s="1">
        <v>10</v>
      </c>
      <c r="B11" s="1" t="str">
        <f t="shared" si="0"/>
        <v>jockbagwell@customers.com</v>
      </c>
      <c r="C11" s="1" t="s">
        <v>284</v>
      </c>
      <c r="D11" s="1" t="s">
        <v>285</v>
      </c>
      <c r="E11" s="1" t="s">
        <v>286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92D05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154</v>
      </c>
    </row>
    <row r="3" spans="1:2" x14ac:dyDescent="0.3">
      <c r="A3">
        <v>2</v>
      </c>
      <c r="B3" t="s">
        <v>155</v>
      </c>
    </row>
    <row r="4" spans="1:2" x14ac:dyDescent="0.3">
      <c r="A4">
        <v>3</v>
      </c>
      <c r="B4" t="s">
        <v>156</v>
      </c>
    </row>
    <row r="5" spans="1:2" x14ac:dyDescent="0.3">
      <c r="A5">
        <v>4</v>
      </c>
      <c r="B5" t="s">
        <v>157</v>
      </c>
    </row>
    <row r="6" spans="1:2" x14ac:dyDescent="0.3">
      <c r="A6">
        <v>5</v>
      </c>
      <c r="B6"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00B050"/>
  </sheetPr>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92D050"/>
  </sheetPr>
  <dimension ref="A1:H11"/>
  <sheetViews>
    <sheetView showOutlineSymbols="0" showWhiteSpace="0" workbookViewId="0">
      <selection activeCell="E7" sqref="E7"/>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63</v>
      </c>
    </row>
    <row r="3" spans="1:2" x14ac:dyDescent="0.3">
      <c r="A3">
        <v>2</v>
      </c>
      <c r="B3" t="s">
        <v>64</v>
      </c>
    </row>
    <row r="4" spans="1:2" x14ac:dyDescent="0.3">
      <c r="A4">
        <v>3</v>
      </c>
      <c r="B4" t="s">
        <v>65</v>
      </c>
    </row>
    <row r="5" spans="1:2" x14ac:dyDescent="0.3">
      <c r="A5">
        <v>4</v>
      </c>
      <c r="B5"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00B050"/>
  </sheetPr>
  <dimension ref="A1:D6"/>
  <sheetViews>
    <sheetView showOutlineSymbols="0" showWhiteSpace="0" workbookViewId="0">
      <selection activeCell="D11" sqref="D11"/>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67</v>
      </c>
      <c r="C1" s="1" t="s">
        <v>68</v>
      </c>
      <c r="D1" s="15" t="s">
        <v>292</v>
      </c>
    </row>
    <row r="2" spans="1:4" x14ac:dyDescent="0.25">
      <c r="A2" s="1">
        <v>1</v>
      </c>
      <c r="B2" s="1">
        <v>3</v>
      </c>
      <c r="C2" s="1">
        <v>1</v>
      </c>
      <c r="D2" s="15" t="str">
        <f>IF(ISNUMBER(MATCH(GenreMovies[[#This Row],[Movie]],Movies[Id],0)),"DA","")</f>
        <v>DA</v>
      </c>
    </row>
    <row r="3" spans="1:4" x14ac:dyDescent="0.25">
      <c r="A3" s="12">
        <v>2</v>
      </c>
      <c r="B3" s="1">
        <v>11</v>
      </c>
      <c r="C3" s="1">
        <v>1</v>
      </c>
      <c r="D3" s="15" t="str">
        <f>IF(ISNUMBER(MATCH(GenreMovies[[#This Row],[Movie]],Movies[Id],0)),"DA","")</f>
        <v>DA</v>
      </c>
    </row>
    <row r="4" spans="1:4" x14ac:dyDescent="0.25">
      <c r="A4" s="12">
        <v>3</v>
      </c>
      <c r="B4" s="1">
        <v>10</v>
      </c>
      <c r="C4" s="1">
        <v>1</v>
      </c>
      <c r="D4" s="15" t="str">
        <f>IF(ISNUMBER(MATCH(GenreMovies[[#This Row],[Movie]],Movies[Id],0)),"DA","")</f>
        <v>DA</v>
      </c>
    </row>
    <row r="5" spans="1:4" x14ac:dyDescent="0.25">
      <c r="A5" s="12">
        <v>4</v>
      </c>
      <c r="B5" s="1">
        <v>10</v>
      </c>
      <c r="C5" s="1">
        <v>1</v>
      </c>
      <c r="D5" s="15" t="str">
        <f>IF(ISNUMBER(MATCH(GenreMovies[[#This Row],[Movie]],Movies[Id],0)),"DA","")</f>
        <v>DA</v>
      </c>
    </row>
    <row r="6" spans="1:4" x14ac:dyDescent="0.25">
      <c r="A6" s="12">
        <v>5</v>
      </c>
      <c r="B6" s="1">
        <v>10</v>
      </c>
      <c r="C6" s="1">
        <v>1</v>
      </c>
      <c r="D6" s="15"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92D050"/>
  </sheetPr>
  <dimension ref="A1:B4"/>
  <sheetViews>
    <sheetView workbookViewId="0">
      <selection activeCell="F13" sqref="F13"/>
    </sheetView>
  </sheetViews>
  <sheetFormatPr defaultRowHeight="14.4" x14ac:dyDescent="0.3"/>
  <cols>
    <col min="2" max="2" width="13.77734375" customWidth="1"/>
  </cols>
  <sheetData>
    <row r="1" spans="1:2" x14ac:dyDescent="0.3">
      <c r="A1" t="s">
        <v>0</v>
      </c>
      <c r="B1" t="s">
        <v>1</v>
      </c>
    </row>
    <row r="2" spans="1:2" x14ac:dyDescent="0.3">
      <c r="A2">
        <v>1</v>
      </c>
      <c r="B2" t="s">
        <v>69</v>
      </c>
    </row>
    <row r="3" spans="1:2" x14ac:dyDescent="0.3">
      <c r="A3">
        <v>2</v>
      </c>
      <c r="B3" t="s">
        <v>70</v>
      </c>
    </row>
    <row r="4" spans="1:2" x14ac:dyDescent="0.3">
      <c r="A4">
        <v>3</v>
      </c>
      <c r="B4" t="s">
        <v>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92D050"/>
  </sheetPr>
  <dimension ref="A1:D3"/>
  <sheetViews>
    <sheetView workbookViewId="0">
      <selection activeCell="I21" sqref="I21:I23"/>
    </sheetView>
  </sheetViews>
  <sheetFormatPr defaultRowHeight="14.4" x14ac:dyDescent="0.3"/>
  <cols>
    <col min="2" max="2" width="8.88671875" customWidth="1"/>
    <col min="3" max="3" width="19.5546875" customWidth="1"/>
    <col min="4" max="4" width="16.6640625" customWidth="1"/>
  </cols>
  <sheetData>
    <row r="1" spans="1:4" x14ac:dyDescent="0.3">
      <c r="A1" t="s">
        <v>0</v>
      </c>
      <c r="B1" t="s">
        <v>1</v>
      </c>
      <c r="C1" t="s">
        <v>295</v>
      </c>
      <c r="D1" t="s">
        <v>296</v>
      </c>
    </row>
    <row r="2" spans="1:4" x14ac:dyDescent="0.3">
      <c r="A2">
        <v>1</v>
      </c>
      <c r="B2" t="s">
        <v>72</v>
      </c>
      <c r="C2">
        <v>16</v>
      </c>
      <c r="D2">
        <v>15</v>
      </c>
    </row>
    <row r="3" spans="1:4" x14ac:dyDescent="0.3">
      <c r="A3">
        <v>2</v>
      </c>
      <c r="B3" t="s">
        <v>73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92D050"/>
  </sheetPr>
  <dimension ref="A1:F5"/>
  <sheetViews>
    <sheetView showOutlineSymbols="0" showWhiteSpace="0" workbookViewId="0">
      <selection activeCell="H9" sqref="H9"/>
    </sheetView>
  </sheetViews>
  <sheetFormatPr defaultRowHeight="13.8" x14ac:dyDescent="0.25"/>
  <cols>
    <col min="1" max="1" width="7.109375" style="1" bestFit="1" customWidth="1"/>
    <col min="2" max="2" width="14.77734375" style="1" customWidth="1"/>
    <col min="3" max="3" width="11.88671875" style="1" customWidth="1"/>
    <col min="4" max="4" width="9.5546875" style="1" customWidth="1"/>
    <col min="5" max="5" width="12.88671875" style="1" customWidth="1"/>
    <col min="6" max="6" width="20.109375" style="1" customWidth="1"/>
    <col min="7" max="16384" width="8.88671875" style="1"/>
  </cols>
  <sheetData>
    <row r="1" spans="1:6" x14ac:dyDescent="0.25">
      <c r="A1" s="1" t="s">
        <v>0</v>
      </c>
      <c r="B1" s="1" t="s">
        <v>74</v>
      </c>
      <c r="C1" s="1" t="s">
        <v>76</v>
      </c>
      <c r="D1" s="1" t="s">
        <v>77</v>
      </c>
      <c r="E1" s="1" t="s">
        <v>78</v>
      </c>
      <c r="F1" s="1" t="s">
        <v>287</v>
      </c>
    </row>
    <row r="2" spans="1:6" x14ac:dyDescent="0.25">
      <c r="A2" s="1">
        <v>464</v>
      </c>
      <c r="B2" s="12">
        <v>2172</v>
      </c>
      <c r="C2" s="1">
        <v>2</v>
      </c>
      <c r="D2" s="1">
        <f>F2*INDEX(Pricings!C:C,MATCH(Invoices!C2,Pricings!A:A,0))</f>
        <v>24</v>
      </c>
      <c r="E2" s="1">
        <f t="shared" ref="E2:E4" si="0">D2*0.17</f>
        <v>4.08</v>
      </c>
      <c r="F2" s="1">
        <f>COUNTIFS(SeatReservations!B:B,Invoices!B2)</f>
        <v>3</v>
      </c>
    </row>
    <row r="3" spans="1:6" x14ac:dyDescent="0.25">
      <c r="A3" s="1">
        <v>467</v>
      </c>
      <c r="B3" s="12">
        <v>2188</v>
      </c>
      <c r="C3" s="1">
        <v>3</v>
      </c>
      <c r="D3" s="1">
        <f>F3*INDEX(Pricings!C:C,MATCH(Invoices!C3,Pricings!A:A,0))</f>
        <v>60</v>
      </c>
      <c r="E3" s="1">
        <f t="shared" si="0"/>
        <v>10.200000000000001</v>
      </c>
      <c r="F3" s="1">
        <f>COUNTIFS(SeatReservations!B:B,Invoices!B3)</f>
        <v>6</v>
      </c>
    </row>
    <row r="4" spans="1:6" x14ac:dyDescent="0.25">
      <c r="A4" s="1">
        <v>484</v>
      </c>
      <c r="B4" s="12">
        <v>2283</v>
      </c>
      <c r="C4" s="1">
        <v>2</v>
      </c>
      <c r="D4" s="1">
        <f>F4*INDEX(Pricings!C:C,MATCH(Invoices!C4,Pricings!A:A,0))</f>
        <v>16</v>
      </c>
      <c r="E4" s="1">
        <f t="shared" si="0"/>
        <v>2.72</v>
      </c>
      <c r="F4" s="1">
        <f>COUNTIFS(SeatReservations!B:B,Invoices!B4)</f>
        <v>2</v>
      </c>
    </row>
    <row r="5" spans="1:6" x14ac:dyDescent="0.25">
      <c r="A5" s="1">
        <v>548</v>
      </c>
      <c r="B5" s="12">
        <v>2584</v>
      </c>
      <c r="C5" s="1">
        <v>2</v>
      </c>
      <c r="D5" s="1">
        <f>F5*INDEX(Pricings!C:C,MATCH(Invoices!C5,Pricings!A:A,0))</f>
        <v>8</v>
      </c>
      <c r="E5" s="1">
        <f t="shared" ref="E5" si="1">D5*0.17</f>
        <v>1.36</v>
      </c>
      <c r="F5" s="1">
        <f>COUNTIFS(SeatReservations!B:B,Invoices!B5)</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2019-11-17T14:14:05Z</dcterms:modified>
</cp:coreProperties>
</file>