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finno\Desktop\Lavoro\Marzo 17 2020\Paper 3\Paper3_ver13_Supp_B\"/>
    </mc:Choice>
  </mc:AlternateContent>
  <xr:revisionPtr revIDLastSave="0" documentId="8_{97B4C8E5-C8A8-43B4-BB6B-F2722740F3F9}" xr6:coauthVersionLast="45" xr6:coauthVersionMax="45" xr10:uidLastSave="{00000000-0000-0000-0000-000000000000}"/>
  <bookViews>
    <workbookView xWindow="20370" yWindow="-1860" windowWidth="24240" windowHeight="17640" tabRatio="500" activeTab="2" xr2:uid="{00000000-000D-0000-FFFF-FFFF00000000}"/>
  </bookViews>
  <sheets>
    <sheet name="Sheet1" sheetId="1" r:id="rId1"/>
    <sheet name="Sheet2" sheetId="3" r:id="rId2"/>
    <sheet name="1" sheetId="2" r:id="rId3"/>
  </sheets>
  <definedNames>
    <definedName name="_xlnm._FilterDatabase" localSheetId="2">'1'!$A$502:$B$504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35" i="2" l="1"/>
  <c r="G535" i="2"/>
  <c r="H534" i="2"/>
  <c r="G534" i="2"/>
  <c r="H533" i="2"/>
  <c r="G533" i="2"/>
  <c r="F535" i="2"/>
  <c r="I535" i="2" s="1"/>
  <c r="F534" i="2"/>
  <c r="I534" i="2" s="1"/>
  <c r="F533" i="2"/>
  <c r="I533" i="2" s="1"/>
  <c r="O500" i="2"/>
  <c r="N500" i="2"/>
  <c r="M500" i="2"/>
  <c r="L500" i="2"/>
  <c r="K502" i="2"/>
  <c r="K501" i="2"/>
  <c r="H504" i="2"/>
  <c r="G504" i="2"/>
  <c r="E501" i="2"/>
  <c r="B501" i="2"/>
  <c r="J487" i="2"/>
  <c r="J480" i="2"/>
  <c r="J475" i="2"/>
  <c r="J470" i="2"/>
  <c r="J451" i="2"/>
  <c r="J444" i="2"/>
  <c r="J439" i="2"/>
  <c r="J434" i="2"/>
  <c r="J419" i="2"/>
  <c r="J414" i="2"/>
  <c r="J410" i="2"/>
  <c r="J401" i="2"/>
  <c r="J392" i="2"/>
  <c r="J379" i="2"/>
  <c r="J370" i="2"/>
  <c r="J356" i="2"/>
  <c r="J335" i="2"/>
  <c r="J324" i="2"/>
  <c r="J311" i="2"/>
  <c r="J305" i="2"/>
  <c r="J295" i="2"/>
  <c r="J283" i="2"/>
  <c r="J275" i="2"/>
  <c r="J249" i="2"/>
  <c r="J237" i="2"/>
  <c r="J228" i="2"/>
  <c r="J220" i="2"/>
  <c r="J213" i="2"/>
  <c r="J202" i="2"/>
  <c r="J182" i="2"/>
  <c r="J169" i="2"/>
  <c r="J156" i="2"/>
  <c r="J152" i="2"/>
  <c r="J145" i="2"/>
  <c r="J134" i="2"/>
  <c r="J128" i="2"/>
  <c r="J121" i="2"/>
  <c r="J117" i="2"/>
  <c r="J111" i="2"/>
  <c r="J103" i="2"/>
  <c r="J88" i="2"/>
  <c r="J85" i="2"/>
  <c r="J73" i="2"/>
  <c r="J70" i="2"/>
  <c r="J63" i="2"/>
  <c r="J60" i="2"/>
  <c r="J57" i="2"/>
  <c r="J48" i="2"/>
  <c r="J36" i="2"/>
  <c r="J31" i="2"/>
  <c r="J28" i="2"/>
  <c r="J21" i="2"/>
  <c r="J12" i="2"/>
  <c r="J17" i="2"/>
  <c r="F536" i="2" l="1"/>
  <c r="H536" i="2"/>
  <c r="G536" i="2"/>
  <c r="K503" i="2"/>
  <c r="I536" i="2" l="1"/>
  <c r="J83" i="2"/>
  <c r="J369" i="2"/>
  <c r="J5" i="2"/>
  <c r="J143" i="2"/>
  <c r="J116" i="2"/>
  <c r="J309" i="2"/>
  <c r="J391" i="2"/>
  <c r="J431" i="2"/>
  <c r="J181" i="2"/>
  <c r="J280" i="2"/>
  <c r="J308" i="2"/>
  <c r="O84" i="2"/>
  <c r="N84" i="2"/>
  <c r="E505" i="2" l="1"/>
  <c r="I504" i="2"/>
  <c r="E508" i="2"/>
  <c r="E504" i="2"/>
  <c r="E507" i="2"/>
  <c r="E506" i="2"/>
  <c r="E503" i="2"/>
  <c r="N502" i="2"/>
  <c r="N501" i="2"/>
  <c r="O501" i="2"/>
  <c r="O502" i="2"/>
  <c r="B502" i="2"/>
  <c r="B503" i="2" s="1"/>
  <c r="M84" i="2"/>
  <c r="L84" i="2"/>
  <c r="L502" i="2" l="1"/>
  <c r="L501" i="2"/>
  <c r="L503" i="2" s="1"/>
  <c r="O503" i="2"/>
  <c r="M501" i="2"/>
  <c r="M502" i="2"/>
  <c r="N503" i="2"/>
  <c r="M503" i="2" l="1"/>
</calcChain>
</file>

<file path=xl/sharedStrings.xml><?xml version="1.0" encoding="utf-8"?>
<sst xmlns="http://schemas.openxmlformats.org/spreadsheetml/2006/main" count="4207" uniqueCount="877">
  <si>
    <t>First Author</t>
  </si>
  <si>
    <t>Journal</t>
  </si>
  <si>
    <t>Year</t>
  </si>
  <si>
    <t>DOI</t>
  </si>
  <si>
    <t>Y outcome variable(s)</t>
  </si>
  <si>
    <t xml:space="preserve">Normality </t>
  </si>
  <si>
    <t>Homoscedasticity</t>
  </si>
  <si>
    <t>Solutions to violations of these assumptions</t>
  </si>
  <si>
    <t xml:space="preserve">Other covariates </t>
  </si>
  <si>
    <t>Norms Statistics</t>
  </si>
  <si>
    <t>Subjects</t>
  </si>
  <si>
    <t>Discarded (1=yes)</t>
  </si>
  <si>
    <t>Borland E</t>
  </si>
  <si>
    <t>J Alzheimers Dis.</t>
  </si>
  <si>
    <t>10.3233/JAD-170203</t>
  </si>
  <si>
    <t>Montreal Cognitive Assessment (MoCA) total score</t>
  </si>
  <si>
    <t>unknown</t>
  </si>
  <si>
    <t>yes</t>
  </si>
  <si>
    <t>no</t>
  </si>
  <si>
    <t>Educational level (i.e. categorical)</t>
  </si>
  <si>
    <t>Z-score, Percentile</t>
  </si>
  <si>
    <t>healthy participants aged 65-85 years</t>
  </si>
  <si>
    <t>Alobaidy A</t>
  </si>
  <si>
    <t>Cogn Behav Neurol</t>
  </si>
  <si>
    <t>10.1097/WNN.0000000000000136</t>
  </si>
  <si>
    <t>CERAD Neuropsychological Battery–Arabic Version Subtests</t>
  </si>
  <si>
    <t>education (i.e. # of years)</t>
  </si>
  <si>
    <t xml:space="preserve">Z-score, Percentile </t>
  </si>
  <si>
    <t>healthy participants aged 50-83 years</t>
  </si>
  <si>
    <t>Word List Learning Trial 1</t>
  </si>
  <si>
    <t>Word List Recall</t>
  </si>
  <si>
    <t>Verbal Fluency</t>
  </si>
  <si>
    <t>Mini-Mental State Examination</t>
  </si>
  <si>
    <t>Weighted Least Squares</t>
  </si>
  <si>
    <t>Recognition of Original Words</t>
  </si>
  <si>
    <t>Recognition of  Foil Words</t>
  </si>
  <si>
    <t>Boston Naming</t>
  </si>
  <si>
    <t>Escudier F</t>
  </si>
  <si>
    <t>Arch Clin Neuropsychol</t>
  </si>
  <si>
    <t>0.1093/arclin/acw019</t>
  </si>
  <si>
    <t>Judgment Assessment Tool (JAT)</t>
  </si>
  <si>
    <t>Z-score</t>
  </si>
  <si>
    <t>healthy participants aged 20-84 years</t>
  </si>
  <si>
    <t>JAT Global Z-score</t>
  </si>
  <si>
    <t>JAT - generation of solutions (G)</t>
  </si>
  <si>
    <t>JAT - assessment of options (A)</t>
  </si>
  <si>
    <t>St-Hilaire A</t>
  </si>
  <si>
    <t>Clin Neuropsychol</t>
  </si>
  <si>
    <t>10.1080/13854046.2018.1470675</t>
  </si>
  <si>
    <t>Z-score, Percentile, Scaled score</t>
  </si>
  <si>
    <t>healthy participants aged 50-91 years</t>
  </si>
  <si>
    <t>Log(Trail Making Test A)</t>
  </si>
  <si>
    <t>Normality achieved after logaritmic transformation of Y</t>
  </si>
  <si>
    <t>Log(Trail Making Test B)</t>
  </si>
  <si>
    <t>Contrast TMTA -TMTB</t>
  </si>
  <si>
    <t>Fellows RP</t>
  </si>
  <si>
    <t>10.1093/arclin/acz020</t>
  </si>
  <si>
    <t>Symbol Digit Modalities Test (SDMT)</t>
  </si>
  <si>
    <t>Z-score, Percentile, T score</t>
  </si>
  <si>
    <t xml:space="preserve">healthy participants aged 18-91 years </t>
  </si>
  <si>
    <t>Scaled(SDMT Written)</t>
  </si>
  <si>
    <t>Scaled(SDMT Oral)</t>
  </si>
  <si>
    <t>Scaled(SDMT Recall)</t>
  </si>
  <si>
    <t>Normality achieved  only after restricting to patients 60-91 years of age</t>
  </si>
  <si>
    <t>Oosterhuis HE</t>
  </si>
  <si>
    <t>Assessment</t>
  </si>
  <si>
    <t>10.1177/1073191115580638</t>
  </si>
  <si>
    <t>Sample size requirements for percentile estimation</t>
  </si>
  <si>
    <t>Gifford KA</t>
  </si>
  <si>
    <t>Dement Geriatr Cogn Dis Extra</t>
  </si>
  <si>
    <t>10.1159/000494209</t>
  </si>
  <si>
    <t>Philadelphia Verbal Learning Test (PVLT)</t>
  </si>
  <si>
    <t>healthy participants aged 60–92 years</t>
  </si>
  <si>
    <t>PVLT List A Total Learning</t>
  </si>
  <si>
    <t>PVLT Distractor Trial</t>
  </si>
  <si>
    <t>PVLT Short Delay Free Recall</t>
  </si>
  <si>
    <t>PVLT Short Delay Cued Recall</t>
  </si>
  <si>
    <t>PVLT Long Delay Free Recall</t>
  </si>
  <si>
    <t>PVLT Long Delay Cued Recall</t>
  </si>
  <si>
    <t>PVLT Total Discrimination</t>
  </si>
  <si>
    <t>PVLT Total Intrusions</t>
  </si>
  <si>
    <t>Duff K</t>
  </si>
  <si>
    <t>10.1093/arclin/acv052</t>
  </si>
  <si>
    <t>healthy participants aged at least 65</t>
  </si>
  <si>
    <t>List Learning</t>
  </si>
  <si>
    <t>Educational level (i.e. categorical), race</t>
  </si>
  <si>
    <t>Story Memory</t>
  </si>
  <si>
    <t>Figure Copy</t>
  </si>
  <si>
    <t>Line Orientation</t>
  </si>
  <si>
    <t>Picture Naming</t>
  </si>
  <si>
    <t>Semantic Fluency</t>
  </si>
  <si>
    <t>Digit Span</t>
  </si>
  <si>
    <t>Coding</t>
  </si>
  <si>
    <t>List Recall</t>
  </si>
  <si>
    <t>List Recognition</t>
  </si>
  <si>
    <t>Story Recall</t>
  </si>
  <si>
    <t>Figure Recall</t>
  </si>
  <si>
    <t>Immediate Memory</t>
  </si>
  <si>
    <t>Visuospatial/Constructional</t>
  </si>
  <si>
    <t>Language</t>
  </si>
  <si>
    <t>Attention</t>
  </si>
  <si>
    <t>Delayed Memory</t>
  </si>
  <si>
    <t>Total Scale</t>
  </si>
  <si>
    <t>Van der Elst W</t>
  </si>
  <si>
    <t xml:space="preserve">Clin Neuropsychol </t>
  </si>
  <si>
    <t>10.1080/13854046.2017.1294202</t>
  </si>
  <si>
    <t>Multivariate Multiple Regression</t>
  </si>
  <si>
    <t>Larouche E</t>
  </si>
  <si>
    <t>10.1093/arclin/acw076</t>
  </si>
  <si>
    <t>the Montreal Cognitive Assessment (MoCA) total score</t>
  </si>
  <si>
    <t>education (i.e. # of years), education^2</t>
  </si>
  <si>
    <t>healthy participants aged 41-98 years</t>
  </si>
  <si>
    <t>Bayard S</t>
  </si>
  <si>
    <t xml:space="preserve">Arch Clin Neuropsychol </t>
  </si>
  <si>
    <t>10.1093/arclin/acx010</t>
  </si>
  <si>
    <t>Hayling Sentence Completion Test (HSCT)</t>
  </si>
  <si>
    <t>healthy participants aged 20-87 years</t>
  </si>
  <si>
    <t>Log(HSCT - Response time)</t>
  </si>
  <si>
    <t>Normality seems to be achieved after logaritmic transformation</t>
  </si>
  <si>
    <t>Log(HSCT - Number of errors)</t>
  </si>
  <si>
    <t>Siciliano M</t>
  </si>
  <si>
    <t xml:space="preserve">Neurol Sci </t>
  </si>
  <si>
    <t>10.1007/s10072-018-3673-y</t>
  </si>
  <si>
    <t>Trail Making Test (TMT)</t>
  </si>
  <si>
    <t>Adjusted scores categorized with a nonparametric method, Equivalent Score (ES)</t>
  </si>
  <si>
    <t>healthy participants aged 20-90 years</t>
  </si>
  <si>
    <t>TMT - Part A</t>
  </si>
  <si>
    <t>sqrt(education) (i.e. # of years)</t>
  </si>
  <si>
    <t>TMT - Part B</t>
  </si>
  <si>
    <t>Score B-A</t>
  </si>
  <si>
    <t>Score B/A</t>
  </si>
  <si>
    <t>Conti S</t>
  </si>
  <si>
    <t>10.1007/s10072-014-1921-3</t>
  </si>
  <si>
    <t>Montreal Cognitive Assessment (MoCA)</t>
  </si>
  <si>
    <t>1/(education) (i.e. # of years)</t>
  </si>
  <si>
    <t>healthy participants aged 60-80 years</t>
  </si>
  <si>
    <t>Berrigan LI</t>
  </si>
  <si>
    <t>10.1080/13854046.2013.871337</t>
  </si>
  <si>
    <t>Assessment of the reliability of regression-based norming of the oral symbol digit</t>
  </si>
  <si>
    <t>Bentvelzen AC</t>
  </si>
  <si>
    <t xml:space="preserve">J Am Geriatr Soc </t>
  </si>
  <si>
    <t>10.1111/jgs.16033</t>
  </si>
  <si>
    <t>Telephone Interview for Cognitive Status (TICS-M)</t>
  </si>
  <si>
    <t>Adjusted scores, z-score</t>
  </si>
  <si>
    <t>healthy participants aged 71-91 years</t>
  </si>
  <si>
    <t xml:space="preserve">Assessment </t>
  </si>
  <si>
    <t>10.1177/1073191118773870</t>
  </si>
  <si>
    <t>Biber Figure Learning Test</t>
  </si>
  <si>
    <t>healthy participants aged 60-92 years</t>
  </si>
  <si>
    <t>BFLT Total Learning (Trials 1-5)</t>
  </si>
  <si>
    <t>BFLT Distractor Trial</t>
  </si>
  <si>
    <t>BFLT Short Delay Free Recall</t>
  </si>
  <si>
    <t>race</t>
  </si>
  <si>
    <t>BFLT Long Delay Free Recall</t>
  </si>
  <si>
    <t>BFLT Recognition Discrimination</t>
  </si>
  <si>
    <t>education (i.e. # of years),race</t>
  </si>
  <si>
    <t>BFLT Proactive Interference</t>
  </si>
  <si>
    <t>BFLT Retroactive Interference</t>
  </si>
  <si>
    <t>10.1007/s10072-017-2919-4</t>
  </si>
  <si>
    <t>healthy participants aged 30-79 years</t>
  </si>
  <si>
    <t>ECAS total score</t>
  </si>
  <si>
    <t>ALS-SPECIFIC</t>
  </si>
  <si>
    <t>ALS NON-SPECIFIC</t>
  </si>
  <si>
    <t>Executive</t>
  </si>
  <si>
    <t>Verbal fluency</t>
  </si>
  <si>
    <t>Memory</t>
  </si>
  <si>
    <t>Visuospatial function</t>
  </si>
  <si>
    <t>Schneider AL</t>
  </si>
  <si>
    <t xml:space="preserve">Alzheimer Dis Assoc Disord </t>
  </si>
  <si>
    <t>10.1097/WAD.0000000000000042</t>
  </si>
  <si>
    <t>Mean score, -1.5 SD, Z-score</t>
  </si>
  <si>
    <t>healthy participants aged 61-82 years</t>
  </si>
  <si>
    <t>Delayed Word Recall Test</t>
  </si>
  <si>
    <t>educational level (i.e. categorical), race</t>
  </si>
  <si>
    <t>Logical Memory Part I</t>
  </si>
  <si>
    <t>Logical Memory Part II</t>
  </si>
  <si>
    <t>Word Fluency Test</t>
  </si>
  <si>
    <t>Animal Naming</t>
  </si>
  <si>
    <t>Trail Making Test Part A</t>
  </si>
  <si>
    <t>educational level (i.e. categorical), race, racexeducational level</t>
  </si>
  <si>
    <t>Trail Making Test Part B</t>
  </si>
  <si>
    <t>Digit Symbol Substitution Test</t>
  </si>
  <si>
    <t>Walker LAS</t>
  </si>
  <si>
    <t>Can J Neurol Sci</t>
  </si>
  <si>
    <t>10.1017/cjn.2017.199</t>
  </si>
  <si>
    <t>Z-score, Percentiles, T score, Stanines</t>
  </si>
  <si>
    <t>healthy participants aged 18-65 years</t>
  </si>
  <si>
    <t>SDMT</t>
  </si>
  <si>
    <t>2s PASAT</t>
  </si>
  <si>
    <t>3s PASAT</t>
  </si>
  <si>
    <t>FAS</t>
  </si>
  <si>
    <t>Animals</t>
  </si>
  <si>
    <t>JOLO</t>
  </si>
  <si>
    <t xml:space="preserve">CVLT–II, Free Recall </t>
  </si>
  <si>
    <t xml:space="preserve">CVLT–II, List B Free Recall </t>
  </si>
  <si>
    <t>CVLT–II, SD Free</t>
  </si>
  <si>
    <t>CVLT–II, SD Cued</t>
  </si>
  <si>
    <t>CVLT–II, LD Free</t>
  </si>
  <si>
    <t>CVLT–II, LD Cued</t>
  </si>
  <si>
    <t>CVLT–II, Total Intrusions</t>
  </si>
  <si>
    <t>CVLT–II, Total Repetitions</t>
  </si>
  <si>
    <t>BVMT–R, Total Recall</t>
  </si>
  <si>
    <t>BVMT–R, Learning</t>
  </si>
  <si>
    <t>BVMT–R, Delay Recall</t>
  </si>
  <si>
    <t>BVMT–R, Percent Retained</t>
  </si>
  <si>
    <t>D–KEFS, Confirmed Correct Sorts</t>
  </si>
  <si>
    <t>D–KEFS, Free Sort Description Score</t>
  </si>
  <si>
    <t>Gaertner B</t>
  </si>
  <si>
    <t>10.1080/13854046.2018.1484168</t>
  </si>
  <si>
    <t>educational level (i.e. categorical)</t>
  </si>
  <si>
    <t>Z-score, PR score</t>
  </si>
  <si>
    <t>healthy participants aged 65-79 years</t>
  </si>
  <si>
    <t>Neves MR</t>
  </si>
  <si>
    <t xml:space="preserve"> Appl Neuropsychol Adult </t>
  </si>
  <si>
    <t>10.1080/23279095.2017.1336712</t>
  </si>
  <si>
    <t>T-score, Percentile</t>
  </si>
  <si>
    <t>healthy participants aged 20-70 years</t>
  </si>
  <si>
    <t>Verbal Selective Reminding Test - LTS</t>
  </si>
  <si>
    <t>Verbal Selective Reminding Test - CLTR</t>
  </si>
  <si>
    <t>Feenstra HE</t>
  </si>
  <si>
    <t xml:space="preserve">J Med Internet Res </t>
  </si>
  <si>
    <t>10.2196/jmir.9298</t>
  </si>
  <si>
    <t>Z scores</t>
  </si>
  <si>
    <t>healthy participants aged 18-81 years</t>
  </si>
  <si>
    <t>Connect the Dots I</t>
  </si>
  <si>
    <t>Connect the Dots II</t>
  </si>
  <si>
    <t>none</t>
  </si>
  <si>
    <t>Wordlist Learning</t>
  </si>
  <si>
    <t>Wordlist Delayed Recall</t>
  </si>
  <si>
    <t>Reaction Speed</t>
  </si>
  <si>
    <t>Place the Beads</t>
  </si>
  <si>
    <t>educational level  (i.e. categorical)</t>
  </si>
  <si>
    <t>Box Tapping</t>
  </si>
  <si>
    <t>Fill the Grid</t>
  </si>
  <si>
    <t>Digit Sequences I</t>
  </si>
  <si>
    <t>Digit Sequences II</t>
  </si>
  <si>
    <t>Total score</t>
  </si>
  <si>
    <t>Cysique LA</t>
  </si>
  <si>
    <t xml:space="preserve">J Clin Exp Neuropsychol </t>
  </si>
  <si>
    <t xml:space="preserve"> 10.1080/13803395.2010.535504</t>
  </si>
  <si>
    <t>Normative data for repeated neuropsychological assessment (multilevel regression-based norming)</t>
  </si>
  <si>
    <t>Burggraaff J</t>
  </si>
  <si>
    <t xml:space="preserve">Eur Neurol </t>
  </si>
  <si>
    <t>10.1159/000464405</t>
  </si>
  <si>
    <t>healthy participants aged 23-63 years</t>
  </si>
  <si>
    <t>Cavaco S</t>
  </si>
  <si>
    <t>10.1093/arclin/act001</t>
  </si>
  <si>
    <t>Z scores, Percentile Rank scores, Scaled scores</t>
  </si>
  <si>
    <t>healthy participants aged 18-98 years</t>
  </si>
  <si>
    <t>Semantic fluency: Animals</t>
  </si>
  <si>
    <t>Phonemic fluency: M</t>
  </si>
  <si>
    <t>Phonemic fluency: R</t>
  </si>
  <si>
    <t>Phonemic fluency: P</t>
  </si>
  <si>
    <t>Phonemic fluency: Total score</t>
  </si>
  <si>
    <t>Vogel A</t>
  </si>
  <si>
    <t>Scand J Psychol</t>
  </si>
  <si>
    <t>10.1111/sjop.12470</t>
  </si>
  <si>
    <t>Percentiles</t>
  </si>
  <si>
    <t>healthy participants aged 60-96 years</t>
  </si>
  <si>
    <t>FCSRT - IFR</t>
  </si>
  <si>
    <t>FCSRT - ITR</t>
  </si>
  <si>
    <t>percentiles computed from empirical distribution of the test score</t>
  </si>
  <si>
    <t>FCSRT - DFR</t>
  </si>
  <si>
    <t>FCSRT - DTR</t>
  </si>
  <si>
    <t>CCMT-48 - IR</t>
  </si>
  <si>
    <t>CCMT-48  - DR</t>
  </si>
  <si>
    <t>CCMT-48 - recognition</t>
  </si>
  <si>
    <t>LM - IR</t>
  </si>
  <si>
    <t>LM - DR</t>
  </si>
  <si>
    <t>LM - recognition</t>
  </si>
  <si>
    <t>Busch RM</t>
  </si>
  <si>
    <t xml:space="preserve">Epilepsy Behav </t>
  </si>
  <si>
    <t>10.1016/j.yebeh.2015.04.052</t>
  </si>
  <si>
    <t xml:space="preserve">Normative data for repeated neuropsychological assessment </t>
  </si>
  <si>
    <t>10.1093/arclin/acs045</t>
  </si>
  <si>
    <t>LDST</t>
  </si>
  <si>
    <t>estimation of the SD(residual) function by (1) regressing (e_i)^2 on predicted value (2) taking square root of obtained value</t>
  </si>
  <si>
    <t>Mean Level of Parental Education (i.e. categorical)</t>
  </si>
  <si>
    <t>healthy children aged between 8.03 and 15.87</t>
  </si>
  <si>
    <t>Damasceno A</t>
  </si>
  <si>
    <t xml:space="preserve">Arq Neuropsiquiatr </t>
  </si>
  <si>
    <t>10.1590/0004-282x20180006</t>
  </si>
  <si>
    <t>BRB–N A</t>
  </si>
  <si>
    <t>Scaled scores</t>
  </si>
  <si>
    <t>healthy participants aged  18–66 years</t>
  </si>
  <si>
    <t>SRT- LTS</t>
  </si>
  <si>
    <t>SRT–CLTR</t>
  </si>
  <si>
    <t>SpRT</t>
  </si>
  <si>
    <t>PASAT</t>
  </si>
  <si>
    <t>SRT – DR</t>
  </si>
  <si>
    <t>SpRT – DR</t>
  </si>
  <si>
    <t>WLG</t>
  </si>
  <si>
    <t>Argento O</t>
  </si>
  <si>
    <t xml:space="preserve">Clin Neuropsychol  </t>
  </si>
  <si>
    <t>10.1080/13854046.2016.1183713</t>
  </si>
  <si>
    <t>Brief Visuospatial Memory Test-Revised</t>
  </si>
  <si>
    <t>Z scores, Percentiles</t>
  </si>
  <si>
    <t>healthy participants aged  20–80 years</t>
  </si>
  <si>
    <t>T1</t>
  </si>
  <si>
    <t>T2</t>
  </si>
  <si>
    <t>T3</t>
  </si>
  <si>
    <t>TL</t>
  </si>
  <si>
    <t>L</t>
  </si>
  <si>
    <t>percentiles computed from empirical cumulative distribution of standardized residuals</t>
  </si>
  <si>
    <t>DR</t>
  </si>
  <si>
    <t>PR</t>
  </si>
  <si>
    <t>RH</t>
  </si>
  <si>
    <t>RFA</t>
  </si>
  <si>
    <t>RDI</t>
  </si>
  <si>
    <t>RRB</t>
  </si>
  <si>
    <t>Toornstra A</t>
  </si>
  <si>
    <t xml:space="preserve">Child Neuropsychol  </t>
  </si>
  <si>
    <t>10.1080/09297049.2019.1642316</t>
  </si>
  <si>
    <t>Delayed Matching to Sample (DMS)</t>
  </si>
  <si>
    <t xml:space="preserve">healthy children aged 5.10 to 14.5 years </t>
  </si>
  <si>
    <t>DMS Accuracy (total)</t>
  </si>
  <si>
    <t>normality after Box-Cox transformation</t>
  </si>
  <si>
    <t>level of parental education (categorical)</t>
  </si>
  <si>
    <t>DMS Accuracy Covert (All Delays)</t>
  </si>
  <si>
    <t>level of parental education</t>
  </si>
  <si>
    <t>DMS mean Response Latency (accuracy total)</t>
  </si>
  <si>
    <t>DMS mean Response Latency accuracy overt (simultaneous)</t>
  </si>
  <si>
    <t>DMS mean Response Latency accuracy covert (All delays)</t>
  </si>
  <si>
    <t>DMS Probability of an error after an incorrect response</t>
  </si>
  <si>
    <t>Schatz P</t>
  </si>
  <si>
    <t>10.1093/arclin/acu041</t>
  </si>
  <si>
    <t xml:space="preserve">no normative data, repeated cognitive assessment </t>
  </si>
  <si>
    <t>Fine EM</t>
  </si>
  <si>
    <t>10.1080/13854046.2011.639310</t>
  </si>
  <si>
    <t xml:space="preserve">repeated cognitive assessment </t>
  </si>
  <si>
    <t>J Int Neuropsychol Soc</t>
  </si>
  <si>
    <t>VFT score</t>
  </si>
  <si>
    <t>Z scores, Percentile rank scores</t>
  </si>
  <si>
    <t>healthy participants aged 24–81 years</t>
  </si>
  <si>
    <t>VFT score - Animal Naming</t>
  </si>
  <si>
    <t>VFT score - Profession Naming</t>
  </si>
  <si>
    <t>VFT score - Letter M Naming</t>
  </si>
  <si>
    <t>Abou-Mrad F</t>
  </si>
  <si>
    <t>10.1080/13854046.2017.1288270</t>
  </si>
  <si>
    <t>healthy participants aged 60-87 years</t>
  </si>
  <si>
    <t>Modified Mini Mental Status</t>
  </si>
  <si>
    <t>Mini Mental Status Exam</t>
  </si>
  <si>
    <t>Log(Mini Mental Status Exam)</t>
  </si>
  <si>
    <t>BVMT-R: Trial 1</t>
  </si>
  <si>
    <t>BVMT-R: Total</t>
  </si>
  <si>
    <t>BVMT-R: Delayed Recall</t>
  </si>
  <si>
    <t>Lebanese Digit Span</t>
  </si>
  <si>
    <t>phonemic test</t>
  </si>
  <si>
    <t>semantic fluency test</t>
  </si>
  <si>
    <t>Katzef C</t>
  </si>
  <si>
    <t>Neuropsychology</t>
  </si>
  <si>
    <t>10.1037/neu0000539</t>
  </si>
  <si>
    <t>NeuroScreen Processing Speed</t>
  </si>
  <si>
    <t>healthy participants aged 18–64 years</t>
  </si>
  <si>
    <t>Trails 1: Completion time</t>
  </si>
  <si>
    <t>Timed Number Input: Total completion time</t>
  </si>
  <si>
    <t>Timed Visual Discrimination A: Number of correct answers</t>
  </si>
  <si>
    <t>Timed Visual Discrimination B: Number of correct answers</t>
  </si>
  <si>
    <t>Guardia-Olmos J</t>
  </si>
  <si>
    <t>NeuroRehabilitation</t>
  </si>
  <si>
    <t>10.3233/NRE-151277</t>
  </si>
  <si>
    <t>healthy participants aged 18–90 years</t>
  </si>
  <si>
    <t>Rey-Osterrieth Complex Figure test</t>
  </si>
  <si>
    <t>Stroop colour and words test</t>
  </si>
  <si>
    <t>Modified Wisconsin card sorting test</t>
  </si>
  <si>
    <t>Trial making test</t>
  </si>
  <si>
    <t>Brief test of attention</t>
  </si>
  <si>
    <t>Phonological and semantical verbal fluency test</t>
  </si>
  <si>
    <t>Boston naming test</t>
  </si>
  <si>
    <t>Symbol digit modalities test</t>
  </si>
  <si>
    <t>Hopkins verbal learning test - Revised</t>
  </si>
  <si>
    <t>Test of memory malingering</t>
  </si>
  <si>
    <t>Gurnani AS</t>
  </si>
  <si>
    <t>10.1093/arclin/acv005</t>
  </si>
  <si>
    <t>Brief Test of Adult Cognition by Telephone</t>
  </si>
  <si>
    <t>healthy participants aged 32-84 years</t>
  </si>
  <si>
    <t>Rey Auditory Verbal Learning Test</t>
  </si>
  <si>
    <t>educational level  (i.e. categorical), occupation (categorical)</t>
  </si>
  <si>
    <t>Digits Backward</t>
  </si>
  <si>
    <t>Category Fluency (Animals)</t>
  </si>
  <si>
    <t>Red/Green Test</t>
  </si>
  <si>
    <t>Number Series</t>
  </si>
  <si>
    <t>Backward Counting</t>
  </si>
  <si>
    <t>Santangelo G</t>
  </si>
  <si>
    <t>10.1007/s10072-017-2844-6</t>
  </si>
  <si>
    <t>Parkinson’s Disease-Cognitive Rating Scale (PD-CRS)</t>
  </si>
  <si>
    <t>PD-CRS total score</t>
  </si>
  <si>
    <t>sqrt(education (i.e. # of years))</t>
  </si>
  <si>
    <t>PD-CRS frontal-subcortical sub-score</t>
  </si>
  <si>
    <t>PD-CRS instrumental-cortical sub-score</t>
  </si>
  <si>
    <t>1/education (i.e. # of years)</t>
  </si>
  <si>
    <t>Immediate verbal memory</t>
  </si>
  <si>
    <t>Working memory</t>
  </si>
  <si>
    <t>Clock drawing</t>
  </si>
  <si>
    <t>Delayed verbal memory</t>
  </si>
  <si>
    <t>Alternating fluency</t>
  </si>
  <si>
    <t>Action fluency</t>
  </si>
  <si>
    <t>Naming</t>
  </si>
  <si>
    <t>Copy of a clock</t>
  </si>
  <si>
    <t xml:space="preserve">Assessment  </t>
  </si>
  <si>
    <t>10.1177/1073191110370116</t>
  </si>
  <si>
    <t>Memory Compensation Questionnaire</t>
  </si>
  <si>
    <t>healthy participants aged 50.1 - 95.3 years</t>
  </si>
  <si>
    <t>External</t>
  </si>
  <si>
    <t>Internal</t>
  </si>
  <si>
    <t>Recruitment</t>
  </si>
  <si>
    <t>Time</t>
  </si>
  <si>
    <t>Effort</t>
  </si>
  <si>
    <t>Success</t>
  </si>
  <si>
    <t>Change</t>
  </si>
  <si>
    <t>10.1177/1073191105283427</t>
  </si>
  <si>
    <t>Stroop Color-Word Test</t>
  </si>
  <si>
    <t>healthy participants aged 24-81 years</t>
  </si>
  <si>
    <t>Stroop I</t>
  </si>
  <si>
    <t>SD(error) computed per quartile of the predicted scores</t>
  </si>
  <si>
    <t>Stroop II</t>
  </si>
  <si>
    <t>Stroop III</t>
  </si>
  <si>
    <t>Interference</t>
  </si>
  <si>
    <t>educational level  (i.e. categorical), age x educational level</t>
  </si>
  <si>
    <t>Error II</t>
  </si>
  <si>
    <t>percentiles computed from empirical cumulative distribution of raw scores</t>
  </si>
  <si>
    <t>Error III</t>
  </si>
  <si>
    <t>Martin R</t>
  </si>
  <si>
    <t>Epilepsia</t>
  </si>
  <si>
    <t>norming of repeated measures</t>
  </si>
  <si>
    <t>Olaithe M</t>
  </si>
  <si>
    <t>10.1093/arclin/acy102</t>
  </si>
  <si>
    <t>healthy participants aged 60–93 years</t>
  </si>
  <si>
    <t>List learning</t>
  </si>
  <si>
    <t>percentiles computed from empirical cumulative distribution of non-standardized residuals</t>
  </si>
  <si>
    <t>Story memory</t>
  </si>
  <si>
    <t>Log(Figure copy)</t>
  </si>
  <si>
    <t>Log(Line orientation)</t>
  </si>
  <si>
    <t>Log(Picture naming)</t>
  </si>
  <si>
    <t>Semantic fluency</t>
  </si>
  <si>
    <t>Digit span</t>
  </si>
  <si>
    <t>List recall</t>
  </si>
  <si>
    <t>Log(List recognition)</t>
  </si>
  <si>
    <t>Log(Story recall)</t>
  </si>
  <si>
    <t>Figure recall</t>
  </si>
  <si>
    <t>Immediate memory</t>
  </si>
  <si>
    <t>Visuospatial ability</t>
  </si>
  <si>
    <t>Delayed memory</t>
  </si>
  <si>
    <t>Global</t>
  </si>
  <si>
    <t xml:space="preserve">J Clin Exp Neuropsychol  </t>
  </si>
  <si>
    <t>10.1080/13803395.2011.589509</t>
  </si>
  <si>
    <t xml:space="preserve">healthy children aged 6.56 - 15.85 years </t>
  </si>
  <si>
    <t>Animal Verbal Fluency</t>
  </si>
  <si>
    <t>sqrt(Design Fluency structured)</t>
  </si>
  <si>
    <t>homoscedasticity obtained after transformation</t>
  </si>
  <si>
    <t>Design Fluency unstructured</t>
  </si>
  <si>
    <t>Pugh EA</t>
  </si>
  <si>
    <t xml:space="preserve">Am J Geriatr Psychiatry   </t>
  </si>
  <si>
    <t>10.1016/j.jagp.2018.09.009</t>
  </si>
  <si>
    <t>methodological paper</t>
  </si>
  <si>
    <t>Joe W</t>
  </si>
  <si>
    <t xml:space="preserve">Matern Child Nutr </t>
  </si>
  <si>
    <t>10.1111/mcn.12830</t>
  </si>
  <si>
    <t>no normative data</t>
  </si>
  <si>
    <t>10.1093/arclin/acs115</t>
  </si>
  <si>
    <t>Trail Making Test</t>
  </si>
  <si>
    <t>Z scores, Percentiles, Percentile rank scores, Scaled scores</t>
  </si>
  <si>
    <t>healthy participants aged 18–93 years</t>
  </si>
  <si>
    <t>Log(TMT-A)</t>
  </si>
  <si>
    <t>normality after log transformation</t>
  </si>
  <si>
    <t>Log(TMT-B)</t>
  </si>
  <si>
    <t>Log(B - A)</t>
  </si>
  <si>
    <t>Log(B/A)</t>
  </si>
  <si>
    <t>Log(B - A/A)</t>
  </si>
  <si>
    <t>Log(A + B)</t>
  </si>
  <si>
    <t>Log(A x B/100)</t>
  </si>
  <si>
    <t>Klein C</t>
  </si>
  <si>
    <t>J Clin Exp Neuropsychol</t>
  </si>
  <si>
    <t>10.1080/13803390500276859</t>
  </si>
  <si>
    <t>WCST task parameters</t>
  </si>
  <si>
    <t>Mean score, Confidence limits</t>
  </si>
  <si>
    <t>healthy participants aged 6-26 years</t>
  </si>
  <si>
    <t>NTA</t>
  </si>
  <si>
    <t>1/age</t>
  </si>
  <si>
    <t>TNE</t>
  </si>
  <si>
    <t>PE</t>
  </si>
  <si>
    <t>NPE</t>
  </si>
  <si>
    <t>NCC</t>
  </si>
  <si>
    <t>E-R</t>
  </si>
  <si>
    <t>TCFC</t>
  </si>
  <si>
    <t>CLR</t>
  </si>
  <si>
    <t>TNC</t>
  </si>
  <si>
    <t>FMS</t>
  </si>
  <si>
    <t>Hinton-Bayre AD.</t>
  </si>
  <si>
    <t>10.1093/arclin/acw064</t>
  </si>
  <si>
    <t>no normative data, baseline assessment, comparison of different methodologies</t>
  </si>
  <si>
    <t>Shirk SD</t>
  </si>
  <si>
    <t>Alzheimers Res Ther</t>
  </si>
  <si>
    <t>10.1186/alzrt94</t>
  </si>
  <si>
    <t>model parameter estimates obtained from another study</t>
  </si>
  <si>
    <t xml:space="preserve">Behav Res Methods </t>
  </si>
  <si>
    <t>10.3758/s13428-012-0305-y</t>
  </si>
  <si>
    <t xml:space="preserve">methodological paper on repeated cognitive assessment </t>
  </si>
  <si>
    <t>An Y</t>
  </si>
  <si>
    <t xml:space="preserve">Alzheimers Res Ther </t>
  </si>
  <si>
    <t>10.1186/s13195-018-0421-8</t>
  </si>
  <si>
    <t>Z scores, Percentiles, Percentile rank scores</t>
  </si>
  <si>
    <t>healthy participants aged 50–70 years</t>
  </si>
  <si>
    <t>MMSE</t>
  </si>
  <si>
    <t>education (i.e. # of years), sex x education</t>
  </si>
  <si>
    <t>MoCA</t>
  </si>
  <si>
    <t>AVLT-IR</t>
  </si>
  <si>
    <t>AVLT-SR</t>
  </si>
  <si>
    <t>education^2, sex x education</t>
  </si>
  <si>
    <t>AVLT-LR</t>
  </si>
  <si>
    <t>DSF</t>
  </si>
  <si>
    <t>education (i.e. # of years), age x education</t>
  </si>
  <si>
    <t>DSB</t>
  </si>
  <si>
    <t>TMT - A</t>
  </si>
  <si>
    <t>TMT - B</t>
  </si>
  <si>
    <t>sex x education</t>
  </si>
  <si>
    <t>LMT - IR</t>
  </si>
  <si>
    <t>SCWT-IT</t>
  </si>
  <si>
    <t>education^2, sex x education, age x education</t>
  </si>
  <si>
    <t>Bergman I</t>
  </si>
  <si>
    <t xml:space="preserve">Scand J Psychol </t>
  </si>
  <si>
    <t>10.1111/sjop.12273</t>
  </si>
  <si>
    <t>Z scores, T scores</t>
  </si>
  <si>
    <t>healthy  car drivers aged 65 - 84 years</t>
  </si>
  <si>
    <t>Trail Making A time</t>
  </si>
  <si>
    <t>education (i.e. # of years),  health status</t>
  </si>
  <si>
    <t>Trail Making A errors</t>
  </si>
  <si>
    <t>education (i.e. # of years), health status</t>
  </si>
  <si>
    <t>Trail Making B time</t>
  </si>
  <si>
    <t>Trail Making B errors</t>
  </si>
  <si>
    <t>Trail Making B no. of connect. preceding 1st error</t>
  </si>
  <si>
    <t>Rey-Osterrieth Complex Figure copy score</t>
  </si>
  <si>
    <t>Rey-Osterrieth Complex Figure copy time (s)</t>
  </si>
  <si>
    <t>Rey-Osterrieth Complex Figure recall score</t>
  </si>
  <si>
    <t>Rey-Osterrieth Complex Figure recall adj. for copy performance</t>
  </si>
  <si>
    <t>education (i.e. # of years), health status, Copy score, Copy time</t>
  </si>
  <si>
    <t>SGRC word list free recall</t>
  </si>
  <si>
    <t>SGRC word list recognition (d-prime)</t>
  </si>
  <si>
    <t>APT Reaction time Simple auditory (ms)</t>
  </si>
  <si>
    <t>APT Reaction time Simple visual (ms)</t>
  </si>
  <si>
    <t>APT Reaction time Choice left (ms)</t>
  </si>
  <si>
    <t>APT Reaction time Choice right (ms)</t>
  </si>
  <si>
    <t>APT Reaction time failed left/right discrimination ratio</t>
  </si>
  <si>
    <t>APT Reaction time Inhibition left (ms)</t>
  </si>
  <si>
    <t>APT Reaction time Inhibition right (ms)</t>
  </si>
  <si>
    <t>APT Reaction time failed inhibition ratio</t>
  </si>
  <si>
    <t>APT Selective attention no. of correct responses</t>
  </si>
  <si>
    <t>APT Selective attention accuracy (d-prime)</t>
  </si>
  <si>
    <t>APT Selective attention strategy (yes/no response time ratio)</t>
  </si>
  <si>
    <t>APT Simultaneous capacity no. of correct bg. Responses</t>
  </si>
  <si>
    <t>APT Simultaneous capacity accuracy on the bg. task (d-prime)</t>
  </si>
  <si>
    <t>APT Simultaneous capacity percentage of correct fg. Responses</t>
  </si>
  <si>
    <t>1/education (i.e. # of years), health status</t>
  </si>
  <si>
    <t xml:space="preserve">Scand J Psychol  </t>
  </si>
  <si>
    <t>10.1111/sjop.12170</t>
  </si>
  <si>
    <t>no normative data, methodological paper</t>
  </si>
  <si>
    <t>10.1080/13803395.2011.625353</t>
  </si>
  <si>
    <t>Amsterdam Executive Function Inventory (AEFI)</t>
  </si>
  <si>
    <t>healthy adolescents aged 15 - 18 years</t>
  </si>
  <si>
    <t>AEFI scale score - Attention</t>
  </si>
  <si>
    <t>educational level (i.e. categorical), sex x educational level</t>
  </si>
  <si>
    <t>AEFI scale score - Self-Control and Self-Monitoring</t>
  </si>
  <si>
    <t>AEFI scale score - Planning and Initiative</t>
  </si>
  <si>
    <t>Thompson EJ</t>
  </si>
  <si>
    <t xml:space="preserve">BMJ Open </t>
  </si>
  <si>
    <t>10.1136/bmjopen-2017-016633</t>
  </si>
  <si>
    <t>no normative data, it is a protocol for a future study</t>
  </si>
  <si>
    <t>Kanmogne GD</t>
  </si>
  <si>
    <t xml:space="preserve">Sci Rep </t>
  </si>
  <si>
    <t>10.1038/s41598-018-36193-7</t>
  </si>
  <si>
    <t>normative data derived from multivariable fractional polynomial models</t>
  </si>
  <si>
    <t>Hoogenhout EM</t>
  </si>
  <si>
    <t>Aging Ment Health</t>
  </si>
  <si>
    <t>10.1080/13607861003587297</t>
  </si>
  <si>
    <t>‘Neurovegetative Complaints Questionnaire’ (NCQ)</t>
  </si>
  <si>
    <t>NCQ - Neurovegetative/somatic</t>
  </si>
  <si>
    <t>percentiles computed from empirical cumulative distribution of standardized residuals, and SD(error) computed per quartile of the predicted scores</t>
  </si>
  <si>
    <t>educational level (i.e. categorical), age x educational level</t>
  </si>
  <si>
    <t>NCQ - Reactive/emotional</t>
  </si>
  <si>
    <t>O'Connell ME</t>
  </si>
  <si>
    <t xml:space="preserve">Psychol Assess </t>
  </si>
  <si>
    <t>10.1037/pas0000730</t>
  </si>
  <si>
    <t>Malegiannaki AC</t>
  </si>
  <si>
    <t xml:space="preserve">Dev Neuropsychol </t>
  </si>
  <si>
    <t>10.1080/87565641.2019.1578781</t>
  </si>
  <si>
    <t>Test of Everyday Attention for Children (TEA-Ch)</t>
  </si>
  <si>
    <t>Z scores, Scaled scores</t>
  </si>
  <si>
    <t>healthy children aged 6 - 12 years</t>
  </si>
  <si>
    <t>TEA-Ch - Sky Search time per target</t>
  </si>
  <si>
    <t>WISC-III Vocabulary score</t>
  </si>
  <si>
    <t>TEA-Ch - Map mission</t>
  </si>
  <si>
    <t>TEA-Ch - Score DT</t>
  </si>
  <si>
    <t>TEA-Ch - Creature counting time per shift</t>
  </si>
  <si>
    <t>Su CY</t>
  </si>
  <si>
    <t xml:space="preserve">Int J Rehabil Res </t>
  </si>
  <si>
    <t xml:space="preserve"> 10.1097/MRR.0b013e3283588b95</t>
  </si>
  <si>
    <t>Hooper Visual Organization Test (HVOT)</t>
  </si>
  <si>
    <t>T scores, Rasch scores</t>
  </si>
  <si>
    <t>healthy participants aged 15-79 years</t>
  </si>
  <si>
    <t>Pena-Casanova J</t>
  </si>
  <si>
    <t>10.1093/arclin/acp041</t>
  </si>
  <si>
    <t>Rey–Osterrieth complex figure (ROCF), and free and cued selective reminding test (FCSRT)</t>
  </si>
  <si>
    <t>Percentile ranks, Scaled scores</t>
  </si>
  <si>
    <t>healthy participants aged 50-90 years</t>
  </si>
  <si>
    <t>ROCF</t>
  </si>
  <si>
    <t>education  (i.e. # of years)</t>
  </si>
  <si>
    <t>FCSRT</t>
  </si>
  <si>
    <t xml:space="preserve">Appl Neuropsychol Adult </t>
  </si>
  <si>
    <t>10.1080/23279095.2014.927767</t>
  </si>
  <si>
    <t>Auditory Verbal Learning Test (AVLT)</t>
  </si>
  <si>
    <t>healthy participants aged 18-93 years</t>
  </si>
  <si>
    <t>AVLT Trial 1</t>
  </si>
  <si>
    <t>education  (i.e. # of years), education^2</t>
  </si>
  <si>
    <t>AVLT Trial 2</t>
  </si>
  <si>
    <t>AVLT Trial 3</t>
  </si>
  <si>
    <t>AVLT Trial 4</t>
  </si>
  <si>
    <t>AVLT Trial 5</t>
  </si>
  <si>
    <t>AVLT - Delayed Recall</t>
  </si>
  <si>
    <t>AVLT TL</t>
  </si>
  <si>
    <t>AVLT LOT</t>
  </si>
  <si>
    <t>AVLT LTPR</t>
  </si>
  <si>
    <t>AVLT Recognition Trial</t>
  </si>
  <si>
    <t>quantile regression</t>
  </si>
  <si>
    <t>Neuropsychol Dev Cogn B Aging Neuropsychol Cogn</t>
  </si>
  <si>
    <t>10.1080/13825585.2019.1593935</t>
  </si>
  <si>
    <t>Percentiles, Expected scores, SD</t>
  </si>
  <si>
    <t>Lexical fluency (F)</t>
  </si>
  <si>
    <t>Lexical fluency (A)</t>
  </si>
  <si>
    <t>Lexical fluency (S)</t>
  </si>
  <si>
    <t>Lexical fluency (FAS combined, 1 min each)</t>
  </si>
  <si>
    <t>Alternating lexical fluency (K/B)</t>
  </si>
  <si>
    <t>Supermarket items</t>
  </si>
  <si>
    <t>Alternating category fluency (town/profession)</t>
  </si>
  <si>
    <t>Voncken L</t>
  </si>
  <si>
    <t>10.1177/1073191117715113</t>
  </si>
  <si>
    <t>10.1080/13803390591004428</t>
  </si>
  <si>
    <t>Letter Digit Substitution Test (LDST)</t>
  </si>
  <si>
    <t>LDST - Written</t>
  </si>
  <si>
    <t>LDST - Oral</t>
  </si>
  <si>
    <t>Sanchez-Benavides G</t>
  </si>
  <si>
    <t>10.1093/arclin/acw018</t>
  </si>
  <si>
    <t>longitudinal study</t>
  </si>
  <si>
    <t>Vlahou CH</t>
  </si>
  <si>
    <t>10.1093/arclin/acs099</t>
  </si>
  <si>
    <t>California Verbal Learning Test - Form A</t>
  </si>
  <si>
    <t>healthy participants aged 15–88 years</t>
  </si>
  <si>
    <t>Total words</t>
  </si>
  <si>
    <t>Short delay free recall</t>
  </si>
  <si>
    <t>Short delay cued recall</t>
  </si>
  <si>
    <t>Long delay free recall</t>
  </si>
  <si>
    <t>Long delay cued recall</t>
  </si>
  <si>
    <t>Heaton RK</t>
  </si>
  <si>
    <t>10.1076/jcen.21.4.572.882</t>
  </si>
  <si>
    <t>Boston Naming Test version</t>
  </si>
  <si>
    <t>T scores</t>
  </si>
  <si>
    <t>healthy participants aged 20 - 98 years</t>
  </si>
  <si>
    <t>de Vent NR</t>
  </si>
  <si>
    <t>Front Psychol</t>
  </si>
  <si>
    <t>10.3389/fpsyg.2016.01601</t>
  </si>
  <si>
    <t>the paper presents a database for normative studies</t>
  </si>
  <si>
    <t>Rammal S</t>
  </si>
  <si>
    <t>Dev Neuropsychol</t>
  </si>
  <si>
    <t>10.1080/87565641.2019.1652828</t>
  </si>
  <si>
    <t>Modified Wisconsin Card Sorting Test (M-WCST)</t>
  </si>
  <si>
    <t>Z score, Percentiles, Scaled scores</t>
  </si>
  <si>
    <t>healthy participants aged 18 - 64 years</t>
  </si>
  <si>
    <t>M-WCST measures - Categories number</t>
  </si>
  <si>
    <t>M-WCST measures - Perseverative errors</t>
  </si>
  <si>
    <t>M-WCST measures - Total errors</t>
  </si>
  <si>
    <t>Buekenhout I</t>
  </si>
  <si>
    <t>Psychol Assess</t>
  </si>
  <si>
    <t>10.1037/pas0000585</t>
  </si>
  <si>
    <t>Month Ordering Task</t>
  </si>
  <si>
    <t>Z score, Percentile rank scores</t>
  </si>
  <si>
    <t>healthy participants aged 18–81 years</t>
  </si>
  <si>
    <t>Ravaghi V</t>
  </si>
  <si>
    <t xml:space="preserve">Community Dent Health </t>
  </si>
  <si>
    <t>10.1922/CDH_4551Ravaghi05</t>
  </si>
  <si>
    <t>no access with UM</t>
  </si>
  <si>
    <t>10.1093/arclin/acp039</t>
  </si>
  <si>
    <t>Boston Naming Test and Token Test</t>
  </si>
  <si>
    <t xml:space="preserve">Boston Naming Test </t>
  </si>
  <si>
    <t>Token Test</t>
  </si>
  <si>
    <t>Parmenter BA</t>
  </si>
  <si>
    <t xml:space="preserve">J Int Neuropsychol Soc </t>
  </si>
  <si>
    <t>10.1017/S1355617709990750</t>
  </si>
  <si>
    <t>healthy participants aged 20-60 years</t>
  </si>
  <si>
    <t>COWAT</t>
  </si>
  <si>
    <t>JLO</t>
  </si>
  <si>
    <t>CVLT2 Total Learning</t>
  </si>
  <si>
    <t>CVLT2 Delayed Recall</t>
  </si>
  <si>
    <t>BVMTR Total Learning</t>
  </si>
  <si>
    <t>BVMTR Delayed Recall</t>
  </si>
  <si>
    <t>PASAT 3.0</t>
  </si>
  <si>
    <t>PASAT 2.0</t>
  </si>
  <si>
    <t>DKEFS Sorting, sorts</t>
  </si>
  <si>
    <t>DKEFS Sorting, description</t>
  </si>
  <si>
    <t>Yang L</t>
  </si>
  <si>
    <t>10.1080/13854046.2012.666266</t>
  </si>
  <si>
    <t>six cognitive Neuropsychological Tests</t>
  </si>
  <si>
    <t>Z scores, Percentiles, Percentile rank scors</t>
  </si>
  <si>
    <t>healthy participants aged &gt;=65</t>
  </si>
  <si>
    <t>CSID</t>
  </si>
  <si>
    <t>education  (i.e. # of years), sex x education</t>
  </si>
  <si>
    <t>Word List Learning</t>
  </si>
  <si>
    <t>IU Story</t>
  </si>
  <si>
    <t>Animal Fluency Test</t>
  </si>
  <si>
    <t>IU Token Test</t>
  </si>
  <si>
    <t>Goretti B</t>
  </si>
  <si>
    <t>BMC Neurol</t>
  </si>
  <si>
    <t>10.1186/s12883-014-0171-6</t>
  </si>
  <si>
    <t>Brief International Cognitive Assessment for Multiple Sclerosis</t>
  </si>
  <si>
    <t>CVLT-II</t>
  </si>
  <si>
    <t>BVMRT</t>
  </si>
  <si>
    <t>Kessels RP</t>
  </si>
  <si>
    <t xml:space="preserve">J Neuropsychol </t>
  </si>
  <si>
    <t>10.1111/jnp.12009</t>
  </si>
  <si>
    <t>Emotion Recognition Task</t>
  </si>
  <si>
    <t>healthy participants aged 18–75 years</t>
  </si>
  <si>
    <t>Anger</t>
  </si>
  <si>
    <t>percentiles computed from empirical distribution of the test score or non-standardized residuals</t>
  </si>
  <si>
    <t>Fear</t>
  </si>
  <si>
    <t>Happiness</t>
  </si>
  <si>
    <t>Sadness</t>
  </si>
  <si>
    <t>ERT Total</t>
  </si>
  <si>
    <t>healthy participants aged 8–17 years</t>
  </si>
  <si>
    <t>Disgust</t>
  </si>
  <si>
    <t>IQ</t>
  </si>
  <si>
    <t>Bruffaerts R</t>
  </si>
  <si>
    <t xml:space="preserve">Neurosci Biobehav Rev </t>
  </si>
  <si>
    <t>10.1016/j.neubiorev.2019.05.015</t>
  </si>
  <si>
    <t>review article on models of semantics in neuroimaging</t>
  </si>
  <si>
    <t>10.1093/arclin/acp038</t>
  </si>
  <si>
    <t>Verbal Span</t>
  </si>
  <si>
    <t>Visuospatial span</t>
  </si>
  <si>
    <t>LNS</t>
  </si>
  <si>
    <t>Trail Making Test - A</t>
  </si>
  <si>
    <t>Trail Making Test - B</t>
  </si>
  <si>
    <t>Symbol-Digit Modalities Test</t>
  </si>
  <si>
    <t>Martin S</t>
  </si>
  <si>
    <t xml:space="preserve">Arch Gerontol Geriatr </t>
  </si>
  <si>
    <t>10.1016/j.archger.2014.10.013</t>
  </si>
  <si>
    <t>memory compensation questionnaire</t>
  </si>
  <si>
    <t>healthy participants aged 18-92 years</t>
  </si>
  <si>
    <t>F1 External</t>
  </si>
  <si>
    <t>F2 Internal</t>
  </si>
  <si>
    <t>F3 Reliance</t>
  </si>
  <si>
    <t>F4 Time</t>
  </si>
  <si>
    <t>F5 Effort</t>
  </si>
  <si>
    <t>GF1 Success</t>
  </si>
  <si>
    <t>GF2 Change</t>
  </si>
  <si>
    <t>Agelink van Rentergem JA</t>
  </si>
  <si>
    <t>10.1017/S1355617719000298</t>
  </si>
  <si>
    <t>Ko YA</t>
  </si>
  <si>
    <t xml:space="preserve">Genet Epidemiol  </t>
  </si>
  <si>
    <t>10.1002/gepi.21744</t>
  </si>
  <si>
    <t>Martin RC</t>
  </si>
  <si>
    <t>10.1111/j.1528-1157.1998.tb01293.x</t>
  </si>
  <si>
    <t>McKay KA</t>
  </si>
  <si>
    <t>JAMA Neurol</t>
  </si>
  <si>
    <t>10.1001/jamaneurol.2019.1546</t>
  </si>
  <si>
    <t>no normative data, longitudinal study</t>
  </si>
  <si>
    <t>10.1093/arclin/acp043</t>
  </si>
  <si>
    <t>Stroop color-word interference test (SCWT)-Golden version</t>
  </si>
  <si>
    <t>Tower of London-Drexel University version</t>
  </si>
  <si>
    <t>Larrabee GJ</t>
  </si>
  <si>
    <t>10.1076/1385-4046(200002)14:1;1-8;FT110</t>
  </si>
  <si>
    <t>normative data not based on regression</t>
  </si>
  <si>
    <t>10.1037/1040-3590.18.4.424</t>
  </si>
  <si>
    <t>The Concept Shifting Test</t>
  </si>
  <si>
    <t>healthy participants aged 25-80 years</t>
  </si>
  <si>
    <t>sqrt(CSTa)</t>
  </si>
  <si>
    <t>sqrt(CSTb)</t>
  </si>
  <si>
    <t>sqrt(CSTc)</t>
  </si>
  <si>
    <t>sqrt(shifting   10)</t>
  </si>
  <si>
    <t>Gillett SR</t>
  </si>
  <si>
    <t>10.1080/13854046.2015.1042524</t>
  </si>
  <si>
    <t>Donaldson E</t>
  </si>
  <si>
    <t>10.1097/WNN.0000000000000188</t>
  </si>
  <si>
    <t>Chen H</t>
  </si>
  <si>
    <t xml:space="preserve">Neuroimage </t>
  </si>
  <si>
    <t>10.1016/j.neuroimage.2014.12.082</t>
  </si>
  <si>
    <t>Hermann BP</t>
  </si>
  <si>
    <t>10.1111/j.1528-1157.1996.tb00531.x</t>
  </si>
  <si>
    <t>Ali M</t>
  </si>
  <si>
    <t xml:space="preserve">Injury </t>
  </si>
  <si>
    <t>10.1016/j.injury.2010.08.030</t>
  </si>
  <si>
    <t>10.1093/arclin/acp042</t>
  </si>
  <si>
    <t>Verbal Fluency Tests</t>
  </si>
  <si>
    <t>healthy participants aged 50-94 years</t>
  </si>
  <si>
    <t>Fruit and vegetables</t>
  </si>
  <si>
    <t>Kitchen tools</t>
  </si>
  <si>
    <t>Initial letter “P”</t>
  </si>
  <si>
    <t>Initial letter “M”</t>
  </si>
  <si>
    <t>Initial letter “R”</t>
  </si>
  <si>
    <t>Excluded letter “A”</t>
  </si>
  <si>
    <t>Excluded letter “E”</t>
  </si>
  <si>
    <t>Excluded letter “S”</t>
  </si>
  <si>
    <t>Muslimovic</t>
  </si>
  <si>
    <t>10.1017/S1355617709090614</t>
  </si>
  <si>
    <t>Rilling LM</t>
  </si>
  <si>
    <t>10.1080/13854040590945328</t>
  </si>
  <si>
    <t>Fresson M</t>
  </si>
  <si>
    <t>10.1080/13854046.2017.1307456</t>
  </si>
  <si>
    <t>Kuparinen A</t>
  </si>
  <si>
    <t xml:space="preserve">PLoS One </t>
  </si>
  <si>
    <t>10.1371/journal.pone.0003677</t>
  </si>
  <si>
    <t>Lucas JA</t>
  </si>
  <si>
    <t>10.1080/13854040590945292</t>
  </si>
  <si>
    <t xml:space="preserve">Neurology </t>
  </si>
  <si>
    <t>10.1212/WNL.0b013e3181ab2b3b</t>
  </si>
  <si>
    <t>Attix DK</t>
  </si>
  <si>
    <t>10.1080/13854040801945078</t>
  </si>
  <si>
    <t>Sturgis P</t>
  </si>
  <si>
    <t>New Genet Soc</t>
  </si>
  <si>
    <t>10.1080/14636770500037693</t>
  </si>
  <si>
    <t>van den Berg E</t>
  </si>
  <si>
    <t>10.1017/S1355617709990269</t>
  </si>
  <si>
    <t>Brixton Spatial Anticipation Test</t>
  </si>
  <si>
    <t>healthy participants aged 55-92 years</t>
  </si>
  <si>
    <t>McDonald CR</t>
  </si>
  <si>
    <t>Epilepsy Behav</t>
  </si>
  <si>
    <t>10.1016/j.yebeh.2004.08.014</t>
  </si>
  <si>
    <t>no normative data, study on three patients</t>
  </si>
  <si>
    <t>Assessment.</t>
  </si>
  <si>
    <t>10.1177/1073191108315611</t>
  </si>
  <si>
    <t>Corsi Block-Tapping Task</t>
  </si>
  <si>
    <t>Corsi Forward</t>
  </si>
  <si>
    <t>Corsi Backward</t>
  </si>
  <si>
    <t>Digit Span Forward</t>
  </si>
  <si>
    <t>Digit Span Backward</t>
  </si>
  <si>
    <t>Fastenau PS.</t>
  </si>
  <si>
    <t>10.1076/jcen.20.6.906.1104</t>
  </si>
  <si>
    <t>10.1016/j.acn.2006.06.015</t>
  </si>
  <si>
    <t>Location Learning Test</t>
  </si>
  <si>
    <t>healthy participants aged 18 - 87 years</t>
  </si>
  <si>
    <t>Log(Total Score)</t>
  </si>
  <si>
    <t>sqrt(Learning Index)</t>
  </si>
  <si>
    <t>Delayed Recall Score</t>
  </si>
  <si>
    <t>percentiles computed from normal cumulative distribution of non-standardized residuals</t>
  </si>
  <si>
    <t>Raymond PD</t>
  </si>
  <si>
    <t>10.1080/13854040590947416</t>
  </si>
  <si>
    <t xml:space="preserve">AIDS </t>
  </si>
  <si>
    <t>10.1097/QAD.0b013e32833336c8</t>
  </si>
  <si>
    <t xml:space="preserve">no normative data,  repeated cognitive assessment </t>
  </si>
  <si>
    <t>Number of Studies =</t>
  </si>
  <si>
    <t>Number of Ys =</t>
  </si>
  <si>
    <t>Number of discarded studies =</t>
  </si>
  <si>
    <t>Number of retained  Studies =</t>
  </si>
  <si>
    <t>Average Sample size =</t>
  </si>
  <si>
    <t>Minimum Sample size =</t>
  </si>
  <si>
    <t>First quartile</t>
  </si>
  <si>
    <t>Median</t>
  </si>
  <si>
    <t>Third quartile</t>
  </si>
  <si>
    <t>Maximum Sample size =</t>
  </si>
  <si>
    <t>Normality</t>
  </si>
  <si>
    <t>satisfied</t>
  </si>
  <si>
    <t>not satisfied</t>
  </si>
  <si>
    <t>total</t>
  </si>
  <si>
    <t>Age</t>
  </si>
  <si>
    <t xml:space="preserve">Sex  </t>
  </si>
  <si>
    <t xml:space="preserve">Age2 </t>
  </si>
  <si>
    <t xml:space="preserve">AgeSex </t>
  </si>
  <si>
    <t xml:space="preserve">Age2Sex  </t>
  </si>
  <si>
    <t># included =</t>
  </si>
  <si>
    <t># not included =</t>
  </si>
  <si>
    <t># of times  age  sex  (i.e. model 1)</t>
  </si>
  <si>
    <t># of times age, age2, sex (model 2)</t>
  </si>
  <si>
    <t>age, sex, agesex (model 3)</t>
  </si>
  <si>
    <t>age,  sex, agesex, age2 (model 4)</t>
  </si>
  <si>
    <t>N Sample Size per Y</t>
  </si>
  <si>
    <r>
      <t>T</t>
    </r>
    <r>
      <rPr>
        <sz val="11"/>
        <color rgb="FF000000"/>
        <rFont val="Calibri"/>
        <family val="2"/>
      </rPr>
      <t>otal N</t>
    </r>
  </si>
  <si>
    <t>Sample size distribution across 65 studies</t>
  </si>
  <si>
    <t>Bin</t>
  </si>
  <si>
    <t>More</t>
  </si>
  <si>
    <t>Frequency</t>
  </si>
  <si>
    <t>10.1017/S1355617706060115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</si>
</sst>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Border="0" applyProtection="0"/>
    <xf numFmtId="0" fontId="2" fillId="2" borderId="0" applyBorder="0" applyProtection="0"/>
    <xf numFmtId="0" fontId="5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" fillId="2" borderId="0" xfId="2" applyFont="1" applyBorder="1" applyAlignment="1" applyProtection="1"/>
    <xf numFmtId="0" fontId="3" fillId="0" borderId="0" xfId="1" applyFont="1" applyBorder="1" applyAlignment="1" applyProtection="1"/>
    <xf numFmtId="0" fontId="3" fillId="0" borderId="0" xfId="0" applyFont="1"/>
    <xf numFmtId="0" fontId="4" fillId="0" borderId="0" xfId="1" applyBorder="1" applyAlignment="1" applyProtection="1"/>
    <xf numFmtId="0" fontId="5" fillId="3" borderId="0" xfId="3"/>
    <xf numFmtId="0" fontId="6" fillId="0" borderId="0" xfId="0" applyFont="1"/>
    <xf numFmtId="0" fontId="0" fillId="0" borderId="0" xfId="0" applyNumberFormat="1"/>
    <xf numFmtId="0" fontId="3" fillId="0" borderId="0" xfId="1" applyFont="1"/>
  </cellXfs>
  <cellStyles count="4">
    <cellStyle name="Collegamento ipertestuale" xfId="1" builtinId="8"/>
    <cellStyle name="Excel Built-in Bad" xfId="2" xr:uid="{00000000-0005-0000-0000-000001000000}"/>
    <cellStyle name="Normale" xfId="0" builtinId="0"/>
    <cellStyle name="Valore non valido" xfId="3" builtinId="2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Sample size distribution across 65 normative studies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95364042930741"/>
          <c:y val="0.12664370942106937"/>
          <c:w val="0.70054900946808696"/>
          <c:h val="0.6603922090748742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'1'!$G$514:$G$527</c:f>
              <c:strCache>
                <c:ptCount val="1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3500</c:v>
                </c:pt>
                <c:pt idx="12">
                  <c:v>7000</c:v>
                </c:pt>
                <c:pt idx="13">
                  <c:v>More</c:v>
                </c:pt>
              </c:strCache>
            </c:strRef>
          </c:cat>
          <c:val>
            <c:numRef>
              <c:f>'1'!$H$514:$H$527</c:f>
              <c:numCache>
                <c:formatCode>General</c:formatCode>
                <c:ptCount val="14"/>
                <c:pt idx="0">
                  <c:v>2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4-4776-A301-5DC3CE55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19992"/>
        <c:axId val="321617696"/>
      </c:barChart>
      <c:catAx>
        <c:axId val="32161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617696"/>
        <c:crosses val="autoZero"/>
        <c:auto val="1"/>
        <c:lblAlgn val="ctr"/>
        <c:lblOffset val="100"/>
        <c:noMultiLvlLbl val="0"/>
      </c:catAx>
      <c:valAx>
        <c:axId val="32161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61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582705</xdr:colOff>
      <xdr:row>511</xdr:row>
      <xdr:rowOff>190499</xdr:rowOff>
    </xdr:from>
    <xdr:to>
      <xdr:col>16</xdr:col>
      <xdr:colOff>44823</xdr:colOff>
      <xdr:row>530</xdr:row>
      <xdr:rowOff>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537881</xdr:colOff>
      <xdr:row>514</xdr:row>
      <xdr:rowOff>56030</xdr:rowOff>
    </xdr:from>
    <xdr:to>
      <xdr:col>15</xdr:col>
      <xdr:colOff>1893794</xdr:colOff>
      <xdr:row>520</xdr:row>
      <xdr:rowOff>78441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5239999" y="97401530"/>
          <a:ext cx="1355913" cy="11654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Minimum=96</a:t>
          </a:r>
        </a:p>
        <a:p>
          <a:r>
            <a:rPr lang="en-US" sz="1100"/>
            <a:t>1st quartile=237</a:t>
          </a:r>
        </a:p>
        <a:p>
          <a:r>
            <a:rPr lang="en-US" sz="1100"/>
            <a:t>Median=354</a:t>
          </a:r>
        </a:p>
        <a:p>
          <a:r>
            <a:rPr lang="en-US" sz="1100"/>
            <a:t>3rd</a:t>
          </a:r>
          <a:r>
            <a:rPr lang="en-US" sz="1100" baseline="0"/>
            <a:t> quartile=758</a:t>
          </a:r>
          <a:endParaRPr lang="en-US" sz="1100"/>
        </a:p>
        <a:p>
          <a:r>
            <a:rPr lang="en-US" sz="1100"/>
            <a:t>Maximum=6730</a:t>
          </a:r>
        </a:p>
        <a:p>
          <a:r>
            <a:rPr lang="en-US" sz="1100"/>
            <a:t>Mean=782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76/jcen.20.6.906.1104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oi.org/10.1037/1040-3590.18.4.424" TargetMode="External"/><Relationship Id="rId7" Type="http://schemas.openxmlformats.org/officeDocument/2006/relationships/hyperlink" Target="https://doi.org/10.1016/j.yebeh.2004.08.014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doi.org/10.1076/1385-4046(200002)14:1;1-8;FT110" TargetMode="External"/><Relationship Id="rId1" Type="http://schemas.openxmlformats.org/officeDocument/2006/relationships/hyperlink" Target="https://doi.org/10.1111/j.1528-1157.1998.tb01293.x" TargetMode="External"/><Relationship Id="rId6" Type="http://schemas.openxmlformats.org/officeDocument/2006/relationships/hyperlink" Target="https://doi.org/10.1080/14636770500037693" TargetMode="External"/><Relationship Id="rId11" Type="http://schemas.openxmlformats.org/officeDocument/2006/relationships/hyperlink" Target="https://doi.org/10.1017/S1355617706060115" TargetMode="External"/><Relationship Id="rId5" Type="http://schemas.openxmlformats.org/officeDocument/2006/relationships/hyperlink" Target="https://doi.org/10.1080/13854040590945328" TargetMode="External"/><Relationship Id="rId10" Type="http://schemas.openxmlformats.org/officeDocument/2006/relationships/hyperlink" Target="https://doi.org/10.1080/13854040590947416" TargetMode="External"/><Relationship Id="rId4" Type="http://schemas.openxmlformats.org/officeDocument/2006/relationships/hyperlink" Target="https://doi.org/10.1111/j.1528-1157.1996.tb00531.x" TargetMode="External"/><Relationship Id="rId9" Type="http://schemas.openxmlformats.org/officeDocument/2006/relationships/hyperlink" Target="https://doi.org/10.1016/j.acn.2006.06.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5" zoomScaleNormal="85" workbookViewId="0">
      <selection activeCellId="1" sqref="L535:L542 A1"/>
    </sheetView>
  </sheetViews>
  <sheetFormatPr defaultRowHeight="15" x14ac:dyDescent="0.25"/>
  <cols>
    <col min="1" max="1025" width="8.71093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7" sqref="H27"/>
    </sheetView>
  </sheetViews>
  <sheetFormatPr defaultRowHeight="15" x14ac:dyDescent="0.25"/>
  <sheetData/>
  <sortState xmlns:xlrd2="http://schemas.microsoft.com/office/spreadsheetml/2017/richdata2" ref="A2:A14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922"/>
  <sheetViews>
    <sheetView tabSelected="1" zoomScale="85" zoomScaleNormal="85" workbookViewId="0">
      <selection activeCell="K501" sqref="K501"/>
    </sheetView>
  </sheetViews>
  <sheetFormatPr defaultRowHeight="15" x14ac:dyDescent="0.25"/>
  <cols>
    <col min="1" max="1" width="19.28515625" customWidth="1"/>
    <col min="2" max="2" width="17.28515625" customWidth="1"/>
    <col min="3" max="3" width="14.5703125" customWidth="1"/>
    <col min="4" max="4" width="26.140625" customWidth="1"/>
    <col min="5" max="5" width="52.85546875" customWidth="1"/>
    <col min="6" max="6" width="11.42578125"/>
    <col min="7" max="15" width="8.7109375" customWidth="1"/>
    <col min="16" max="16" width="34.28515625" customWidth="1"/>
    <col min="17" max="19" width="8.7109375" customWidth="1"/>
    <col min="20" max="1025" width="8.7109375" style="4" customWidth="1"/>
    <col min="1026" max="16384" width="9.140625" style="4"/>
  </cols>
  <sheetData>
    <row r="1" spans="1:19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870</v>
      </c>
      <c r="G1" s="1" t="s">
        <v>5</v>
      </c>
      <c r="H1" s="1" t="s">
        <v>6</v>
      </c>
      <c r="I1" s="1" t="s">
        <v>7</v>
      </c>
      <c r="J1" s="9" t="s">
        <v>871</v>
      </c>
      <c r="K1" s="1" t="s">
        <v>859</v>
      </c>
      <c r="L1" s="1" t="s">
        <v>860</v>
      </c>
      <c r="M1" s="1" t="s">
        <v>861</v>
      </c>
      <c r="N1" s="1" t="s">
        <v>862</v>
      </c>
      <c r="O1" s="1" t="s">
        <v>863</v>
      </c>
      <c r="P1" s="1" t="s">
        <v>8</v>
      </c>
      <c r="Q1" s="1" t="s">
        <v>9</v>
      </c>
      <c r="R1" s="1" t="s">
        <v>10</v>
      </c>
      <c r="S1" s="1" t="s">
        <v>11</v>
      </c>
    </row>
    <row r="2" spans="1:19" x14ac:dyDescent="0.25">
      <c r="A2" s="4">
        <v>1996</v>
      </c>
      <c r="B2" s="4" t="s">
        <v>782</v>
      </c>
      <c r="C2" s="4" t="s">
        <v>423</v>
      </c>
      <c r="D2" s="4" t="s">
        <v>783</v>
      </c>
      <c r="E2" s="4" t="s">
        <v>329</v>
      </c>
      <c r="F2" s="4"/>
      <c r="G2" s="4"/>
      <c r="H2" s="4"/>
      <c r="I2" s="4"/>
      <c r="J2" s="8"/>
      <c r="K2" s="4"/>
      <c r="L2" s="4"/>
      <c r="M2" s="4"/>
      <c r="N2" s="4"/>
      <c r="O2" s="4"/>
      <c r="P2" s="4"/>
      <c r="Q2" s="4"/>
      <c r="R2" s="4"/>
      <c r="S2" s="4">
        <v>1</v>
      </c>
    </row>
    <row r="3" spans="1:19" x14ac:dyDescent="0.25">
      <c r="A3" s="4">
        <v>1998</v>
      </c>
      <c r="B3" s="4" t="s">
        <v>831</v>
      </c>
      <c r="C3" s="4" t="s">
        <v>472</v>
      </c>
      <c r="D3" s="4" t="s">
        <v>832</v>
      </c>
      <c r="E3" s="4" t="s">
        <v>555</v>
      </c>
      <c r="F3" s="4"/>
      <c r="G3" s="4"/>
      <c r="H3" s="4"/>
      <c r="I3" s="4"/>
      <c r="J3" s="8"/>
      <c r="K3" s="4"/>
      <c r="L3" s="4"/>
      <c r="M3" s="4"/>
      <c r="N3" s="4"/>
      <c r="O3" s="4"/>
      <c r="P3" s="4"/>
      <c r="Q3" s="4"/>
      <c r="R3" s="4"/>
      <c r="S3" s="4">
        <v>1</v>
      </c>
    </row>
    <row r="4" spans="1:19" customFormat="1" x14ac:dyDescent="0.25">
      <c r="A4" s="4">
        <v>1998</v>
      </c>
      <c r="B4" s="4" t="s">
        <v>756</v>
      </c>
      <c r="C4" s="4" t="s">
        <v>423</v>
      </c>
      <c r="D4" s="4" t="s">
        <v>757</v>
      </c>
      <c r="E4" s="4" t="s">
        <v>329</v>
      </c>
      <c r="F4" s="4"/>
      <c r="G4" s="4"/>
      <c r="H4" s="4"/>
      <c r="I4" s="4"/>
      <c r="J4" s="8"/>
      <c r="K4" s="4"/>
      <c r="L4" s="4"/>
      <c r="M4" s="4"/>
      <c r="N4" s="4"/>
      <c r="O4" s="4"/>
      <c r="P4" s="4"/>
      <c r="Q4" s="4"/>
      <c r="R4" s="4"/>
      <c r="S4" s="4">
        <v>1</v>
      </c>
    </row>
    <row r="5" spans="1:19" customFormat="1" x14ac:dyDescent="0.25">
      <c r="A5">
        <v>1999</v>
      </c>
      <c r="B5" t="s">
        <v>651</v>
      </c>
      <c r="C5" t="s">
        <v>472</v>
      </c>
      <c r="D5" s="5" t="s">
        <v>652</v>
      </c>
      <c r="E5" t="s">
        <v>653</v>
      </c>
      <c r="F5">
        <v>531</v>
      </c>
      <c r="G5" t="s">
        <v>17</v>
      </c>
      <c r="H5" s="2" t="s">
        <v>16</v>
      </c>
      <c r="J5">
        <f>MAX(F5)</f>
        <v>531</v>
      </c>
      <c r="K5" t="s">
        <v>17</v>
      </c>
      <c r="L5" t="s">
        <v>17</v>
      </c>
      <c r="M5" t="s">
        <v>17</v>
      </c>
      <c r="N5" t="s">
        <v>18</v>
      </c>
      <c r="O5" t="s">
        <v>18</v>
      </c>
      <c r="P5" t="s">
        <v>605</v>
      </c>
      <c r="Q5" t="s">
        <v>654</v>
      </c>
      <c r="R5" t="s">
        <v>655</v>
      </c>
    </row>
    <row r="6" spans="1:19" customFormat="1" x14ac:dyDescent="0.25">
      <c r="A6" s="4">
        <v>2000</v>
      </c>
      <c r="B6" s="4" t="s">
        <v>765</v>
      </c>
      <c r="C6" s="4" t="s">
        <v>47</v>
      </c>
      <c r="D6" s="4" t="s">
        <v>766</v>
      </c>
      <c r="E6" s="4" t="s">
        <v>767</v>
      </c>
      <c r="F6" s="4"/>
      <c r="G6" s="4"/>
      <c r="H6" s="4"/>
      <c r="I6" s="4"/>
      <c r="J6" s="8"/>
      <c r="K6" s="4"/>
      <c r="L6" s="4"/>
      <c r="M6" s="4"/>
      <c r="N6" s="4"/>
      <c r="O6" s="4"/>
      <c r="P6" s="4"/>
      <c r="Q6" s="4"/>
      <c r="R6" s="4"/>
      <c r="S6" s="4">
        <v>1</v>
      </c>
    </row>
    <row r="7" spans="1:19" customFormat="1" x14ac:dyDescent="0.25">
      <c r="A7" s="4">
        <v>2002</v>
      </c>
      <c r="B7" s="4" t="s">
        <v>422</v>
      </c>
      <c r="C7" s="4" t="s">
        <v>423</v>
      </c>
      <c r="D7" s="4"/>
      <c r="E7" s="4" t="s">
        <v>424</v>
      </c>
      <c r="F7" s="4"/>
      <c r="G7" s="4"/>
      <c r="H7" s="4"/>
      <c r="I7" s="4"/>
      <c r="J7" s="8"/>
      <c r="K7" s="4"/>
      <c r="L7" s="4"/>
      <c r="M7" s="4"/>
      <c r="N7" s="4"/>
      <c r="O7" s="4"/>
      <c r="P7" s="4"/>
      <c r="Q7" s="4"/>
      <c r="R7" s="4"/>
      <c r="S7" s="4">
        <v>1</v>
      </c>
    </row>
    <row r="8" spans="1:19" customFormat="1" x14ac:dyDescent="0.25">
      <c r="A8" s="4">
        <v>2004</v>
      </c>
      <c r="B8" s="4" t="s">
        <v>820</v>
      </c>
      <c r="C8" s="4" t="s">
        <v>821</v>
      </c>
      <c r="D8" s="4" t="s">
        <v>822</v>
      </c>
      <c r="E8" s="4" t="s">
        <v>823</v>
      </c>
      <c r="F8" s="4"/>
      <c r="G8" s="4"/>
      <c r="H8" s="4"/>
      <c r="I8" s="4"/>
      <c r="J8" s="8"/>
      <c r="K8" s="4"/>
      <c r="L8" s="4"/>
      <c r="M8" s="4"/>
      <c r="N8" s="4"/>
      <c r="O8" s="4"/>
      <c r="P8" s="4"/>
      <c r="Q8" s="4"/>
      <c r="R8" s="4"/>
      <c r="S8" s="4">
        <v>1</v>
      </c>
    </row>
    <row r="9" spans="1:19" x14ac:dyDescent="0.25">
      <c r="A9" s="4">
        <v>2005</v>
      </c>
      <c r="B9" s="4" t="s">
        <v>807</v>
      </c>
      <c r="C9" s="4" t="s">
        <v>104</v>
      </c>
      <c r="D9" s="4" t="s">
        <v>808</v>
      </c>
      <c r="E9" s="4" t="s">
        <v>767</v>
      </c>
      <c r="F9" s="4"/>
      <c r="G9" s="4"/>
      <c r="H9" s="4"/>
      <c r="I9" s="4"/>
      <c r="J9" s="8"/>
      <c r="K9" s="4"/>
      <c r="L9" s="4"/>
      <c r="M9" s="4"/>
      <c r="N9" s="4"/>
      <c r="O9" s="4"/>
      <c r="P9" s="4"/>
      <c r="Q9" s="4"/>
      <c r="R9" s="4"/>
      <c r="S9" s="4">
        <v>1</v>
      </c>
    </row>
    <row r="10" spans="1:19" x14ac:dyDescent="0.25">
      <c r="A10" s="4">
        <v>2005</v>
      </c>
      <c r="B10" s="4" t="s">
        <v>800</v>
      </c>
      <c r="C10" s="4" t="s">
        <v>104</v>
      </c>
      <c r="D10" s="4" t="s">
        <v>801</v>
      </c>
      <c r="E10" s="4" t="s">
        <v>767</v>
      </c>
      <c r="F10" s="4"/>
      <c r="G10" s="4"/>
      <c r="H10" s="4"/>
      <c r="I10" s="4"/>
      <c r="J10" s="8"/>
      <c r="K10" s="4"/>
      <c r="L10" s="4"/>
      <c r="M10" s="4"/>
      <c r="N10" s="4"/>
      <c r="O10" s="4"/>
      <c r="P10" s="4"/>
      <c r="Q10" s="4"/>
      <c r="R10" s="4"/>
      <c r="S10" s="4">
        <v>1</v>
      </c>
    </row>
    <row r="11" spans="1:19" customFormat="1" x14ac:dyDescent="0.25">
      <c r="A11" s="4">
        <v>2005</v>
      </c>
      <c r="B11" s="4" t="s">
        <v>813</v>
      </c>
      <c r="C11" s="4" t="s">
        <v>814</v>
      </c>
      <c r="D11" s="4" t="s">
        <v>815</v>
      </c>
      <c r="E11" s="4" t="s">
        <v>458</v>
      </c>
      <c r="F11" s="4"/>
      <c r="G11" s="4"/>
      <c r="H11" s="4"/>
      <c r="I11" s="4"/>
      <c r="J11" s="8"/>
      <c r="K11" s="4"/>
      <c r="L11" s="4"/>
      <c r="M11" s="4"/>
      <c r="N11" s="4"/>
      <c r="O11" s="4"/>
      <c r="P11" s="4"/>
      <c r="Q11" s="4"/>
      <c r="R11" s="4"/>
      <c r="S11" s="4">
        <v>1</v>
      </c>
    </row>
    <row r="12" spans="1:19" x14ac:dyDescent="0.25">
      <c r="A12">
        <v>2006</v>
      </c>
      <c r="B12" t="s">
        <v>714</v>
      </c>
      <c r="C12" t="s">
        <v>38</v>
      </c>
      <c r="D12" s="5" t="s">
        <v>833</v>
      </c>
      <c r="E12" t="s">
        <v>834</v>
      </c>
      <c r="J12">
        <f>MAX(F13:F15)</f>
        <v>161</v>
      </c>
      <c r="Q12" t="s">
        <v>257</v>
      </c>
      <c r="R12" t="s">
        <v>835</v>
      </c>
    </row>
    <row r="13" spans="1:19" customFormat="1" x14ac:dyDescent="0.25">
      <c r="D13" s="7"/>
      <c r="E13" t="s">
        <v>836</v>
      </c>
      <c r="F13">
        <v>161</v>
      </c>
      <c r="G13" s="2" t="s">
        <v>16</v>
      </c>
      <c r="H13" s="2" t="s">
        <v>16</v>
      </c>
      <c r="I13" t="s">
        <v>429</v>
      </c>
      <c r="K13" t="s">
        <v>17</v>
      </c>
      <c r="L13" t="s">
        <v>18</v>
      </c>
      <c r="M13" t="s">
        <v>18</v>
      </c>
      <c r="N13" t="s">
        <v>18</v>
      </c>
      <c r="O13" t="s">
        <v>18</v>
      </c>
      <c r="P13" t="s">
        <v>605</v>
      </c>
    </row>
    <row r="14" spans="1:19" customFormat="1" x14ac:dyDescent="0.25">
      <c r="D14" s="7"/>
      <c r="E14" t="s">
        <v>837</v>
      </c>
      <c r="F14">
        <v>161</v>
      </c>
      <c r="G14" s="2" t="s">
        <v>16</v>
      </c>
      <c r="H14" s="2" t="s">
        <v>16</v>
      </c>
      <c r="I14" t="s">
        <v>429</v>
      </c>
      <c r="K14" t="s">
        <v>17</v>
      </c>
      <c r="L14" t="s">
        <v>18</v>
      </c>
      <c r="M14" t="s">
        <v>18</v>
      </c>
      <c r="N14" t="s">
        <v>18</v>
      </c>
      <c r="O14" t="s">
        <v>18</v>
      </c>
      <c r="P14" t="s">
        <v>605</v>
      </c>
    </row>
    <row r="15" spans="1:19" customFormat="1" x14ac:dyDescent="0.25">
      <c r="D15" s="7"/>
      <c r="E15" t="s">
        <v>838</v>
      </c>
      <c r="F15">
        <v>161</v>
      </c>
      <c r="G15" t="s">
        <v>17</v>
      </c>
      <c r="H15" s="2" t="s">
        <v>16</v>
      </c>
      <c r="I15" t="s">
        <v>839</v>
      </c>
      <c r="K15" t="s">
        <v>18</v>
      </c>
      <c r="L15" t="s">
        <v>18</v>
      </c>
      <c r="M15" t="s">
        <v>18</v>
      </c>
      <c r="N15" t="s">
        <v>18</v>
      </c>
      <c r="O15" t="s">
        <v>18</v>
      </c>
    </row>
    <row r="16" spans="1:19" x14ac:dyDescent="0.25">
      <c r="A16" s="4">
        <v>2006</v>
      </c>
      <c r="B16" s="4" t="s">
        <v>840</v>
      </c>
      <c r="C16" s="4" t="s">
        <v>104</v>
      </c>
      <c r="D16" s="4" t="s">
        <v>841</v>
      </c>
      <c r="E16" s="4" t="s">
        <v>329</v>
      </c>
      <c r="F16" s="4"/>
      <c r="G16" s="4"/>
      <c r="H16" s="4"/>
      <c r="I16" s="4"/>
      <c r="J16" s="4"/>
      <c r="K16" s="4"/>
      <c r="L16" s="4" t="s">
        <v>866</v>
      </c>
      <c r="M16" s="4" t="s">
        <v>867</v>
      </c>
      <c r="N16" s="4" t="s">
        <v>868</v>
      </c>
      <c r="O16" s="4" t="s">
        <v>869</v>
      </c>
      <c r="P16" s="4"/>
      <c r="Q16" s="4"/>
      <c r="R16" s="4"/>
      <c r="S16" s="4">
        <v>1</v>
      </c>
    </row>
    <row r="17" spans="1:18" customFormat="1" x14ac:dyDescent="0.25">
      <c r="A17">
        <v>2006</v>
      </c>
      <c r="B17" t="s">
        <v>103</v>
      </c>
      <c r="C17" t="s">
        <v>330</v>
      </c>
      <c r="D17" s="11" t="s">
        <v>876</v>
      </c>
      <c r="E17" t="s">
        <v>331</v>
      </c>
      <c r="J17">
        <f>MAX(F18:F20)</f>
        <v>1825</v>
      </c>
      <c r="Q17" t="s">
        <v>332</v>
      </c>
      <c r="R17" t="s">
        <v>333</v>
      </c>
    </row>
    <row r="18" spans="1:18" customFormat="1" x14ac:dyDescent="0.25">
      <c r="E18" t="s">
        <v>334</v>
      </c>
      <c r="F18">
        <v>1825</v>
      </c>
      <c r="G18" t="s">
        <v>17</v>
      </c>
      <c r="H18" t="s">
        <v>17</v>
      </c>
      <c r="K18" t="s">
        <v>17</v>
      </c>
      <c r="L18" t="s">
        <v>18</v>
      </c>
      <c r="M18" t="s">
        <v>18</v>
      </c>
      <c r="N18" t="s">
        <v>18</v>
      </c>
      <c r="O18" t="s">
        <v>18</v>
      </c>
      <c r="P18" t="s">
        <v>231</v>
      </c>
    </row>
    <row r="19" spans="1:18" customFormat="1" x14ac:dyDescent="0.25">
      <c r="E19" t="s">
        <v>335</v>
      </c>
      <c r="F19">
        <v>1825</v>
      </c>
      <c r="G19" t="s">
        <v>17</v>
      </c>
      <c r="H19" t="s">
        <v>17</v>
      </c>
      <c r="K19" t="s">
        <v>17</v>
      </c>
      <c r="L19" t="s">
        <v>17</v>
      </c>
      <c r="M19" t="s">
        <v>17</v>
      </c>
      <c r="N19" t="s">
        <v>18</v>
      </c>
      <c r="O19" t="s">
        <v>18</v>
      </c>
      <c r="P19" t="s">
        <v>231</v>
      </c>
    </row>
    <row r="20" spans="1:18" customFormat="1" x14ac:dyDescent="0.25">
      <c r="E20" t="s">
        <v>336</v>
      </c>
      <c r="F20">
        <v>1825</v>
      </c>
      <c r="G20" t="s">
        <v>17</v>
      </c>
      <c r="H20" t="s">
        <v>17</v>
      </c>
      <c r="K20" t="s">
        <v>17</v>
      </c>
      <c r="L20" t="s">
        <v>18</v>
      </c>
      <c r="M20" t="s">
        <v>17</v>
      </c>
      <c r="N20" t="s">
        <v>18</v>
      </c>
      <c r="O20" t="s">
        <v>18</v>
      </c>
      <c r="P20" t="s">
        <v>231</v>
      </c>
    </row>
    <row r="21" spans="1:18" customFormat="1" x14ac:dyDescent="0.25">
      <c r="A21">
        <v>2006</v>
      </c>
      <c r="B21" t="s">
        <v>103</v>
      </c>
      <c r="C21" t="s">
        <v>65</v>
      </c>
      <c r="D21" t="s">
        <v>410</v>
      </c>
      <c r="E21" t="s">
        <v>411</v>
      </c>
      <c r="J21">
        <f>MAX(F22:F27)</f>
        <v>1788</v>
      </c>
      <c r="Q21" t="s">
        <v>296</v>
      </c>
      <c r="R21" t="s">
        <v>412</v>
      </c>
    </row>
    <row r="22" spans="1:18" customFormat="1" x14ac:dyDescent="0.25">
      <c r="E22" t="s">
        <v>413</v>
      </c>
      <c r="F22">
        <v>1788</v>
      </c>
      <c r="G22" t="s">
        <v>17</v>
      </c>
      <c r="H22" t="s">
        <v>18</v>
      </c>
      <c r="I22" t="s">
        <v>414</v>
      </c>
      <c r="K22" t="s">
        <v>17</v>
      </c>
      <c r="L22" t="s">
        <v>18</v>
      </c>
      <c r="M22" t="s">
        <v>17</v>
      </c>
      <c r="N22" t="s">
        <v>18</v>
      </c>
      <c r="O22" t="s">
        <v>18</v>
      </c>
      <c r="P22" t="s">
        <v>231</v>
      </c>
    </row>
    <row r="23" spans="1:18" customFormat="1" x14ac:dyDescent="0.25">
      <c r="E23" t="s">
        <v>415</v>
      </c>
      <c r="F23">
        <v>1788</v>
      </c>
      <c r="G23" t="s">
        <v>17</v>
      </c>
      <c r="H23" t="s">
        <v>18</v>
      </c>
      <c r="I23" t="s">
        <v>414</v>
      </c>
      <c r="K23" t="s">
        <v>17</v>
      </c>
      <c r="L23" t="s">
        <v>17</v>
      </c>
      <c r="M23" t="s">
        <v>17</v>
      </c>
      <c r="N23" t="s">
        <v>18</v>
      </c>
      <c r="O23" t="s">
        <v>18</v>
      </c>
      <c r="P23" t="s">
        <v>231</v>
      </c>
    </row>
    <row r="24" spans="1:18" customFormat="1" x14ac:dyDescent="0.25">
      <c r="E24" t="s">
        <v>416</v>
      </c>
      <c r="F24">
        <v>1788</v>
      </c>
      <c r="G24" t="s">
        <v>17</v>
      </c>
      <c r="H24" t="s">
        <v>18</v>
      </c>
      <c r="I24" t="s">
        <v>414</v>
      </c>
      <c r="K24" t="s">
        <v>17</v>
      </c>
      <c r="L24" t="s">
        <v>17</v>
      </c>
      <c r="M24" t="s">
        <v>17</v>
      </c>
      <c r="N24" t="s">
        <v>18</v>
      </c>
      <c r="O24" t="s">
        <v>18</v>
      </c>
      <c r="P24" t="s">
        <v>231</v>
      </c>
    </row>
    <row r="25" spans="1:18" customFormat="1" x14ac:dyDescent="0.25">
      <c r="E25" t="s">
        <v>417</v>
      </c>
      <c r="F25">
        <v>1788</v>
      </c>
      <c r="G25" t="s">
        <v>17</v>
      </c>
      <c r="H25" t="s">
        <v>18</v>
      </c>
      <c r="I25" t="s">
        <v>414</v>
      </c>
      <c r="K25" t="s">
        <v>17</v>
      </c>
      <c r="L25" t="s">
        <v>17</v>
      </c>
      <c r="M25" t="s">
        <v>17</v>
      </c>
      <c r="N25" t="s">
        <v>18</v>
      </c>
      <c r="O25" t="s">
        <v>18</v>
      </c>
      <c r="P25" t="s">
        <v>418</v>
      </c>
    </row>
    <row r="26" spans="1:18" customFormat="1" x14ac:dyDescent="0.25">
      <c r="E26" t="s">
        <v>419</v>
      </c>
      <c r="F26">
        <v>1788</v>
      </c>
      <c r="G26" t="s">
        <v>18</v>
      </c>
      <c r="H26" t="s">
        <v>18</v>
      </c>
      <c r="I26" t="s">
        <v>420</v>
      </c>
      <c r="K26" t="s">
        <v>18</v>
      </c>
      <c r="L26" t="s">
        <v>18</v>
      </c>
      <c r="M26" t="s">
        <v>18</v>
      </c>
      <c r="N26" t="s">
        <v>18</v>
      </c>
      <c r="O26" t="s">
        <v>18</v>
      </c>
      <c r="P26" t="s">
        <v>231</v>
      </c>
    </row>
    <row r="27" spans="1:18" customFormat="1" x14ac:dyDescent="0.25">
      <c r="E27" t="s">
        <v>421</v>
      </c>
      <c r="F27">
        <v>1788</v>
      </c>
      <c r="G27" t="s">
        <v>18</v>
      </c>
      <c r="H27" t="s">
        <v>18</v>
      </c>
      <c r="I27" t="s">
        <v>420</v>
      </c>
      <c r="K27" t="s">
        <v>17</v>
      </c>
      <c r="L27" t="s">
        <v>18</v>
      </c>
      <c r="M27" t="s">
        <v>17</v>
      </c>
      <c r="N27" t="s">
        <v>18</v>
      </c>
      <c r="O27" t="s">
        <v>18</v>
      </c>
      <c r="P27" t="s">
        <v>418</v>
      </c>
    </row>
    <row r="28" spans="1:18" x14ac:dyDescent="0.25">
      <c r="A28">
        <v>2006</v>
      </c>
      <c r="B28" t="s">
        <v>103</v>
      </c>
      <c r="C28" t="s">
        <v>472</v>
      </c>
      <c r="D28" t="s">
        <v>635</v>
      </c>
      <c r="E28" t="s">
        <v>636</v>
      </c>
      <c r="J28">
        <f>MAX(F29:F30)</f>
        <v>1858</v>
      </c>
      <c r="Q28" t="s">
        <v>501</v>
      </c>
      <c r="R28" t="s">
        <v>412</v>
      </c>
    </row>
    <row r="29" spans="1:18" customFormat="1" x14ac:dyDescent="0.25">
      <c r="E29" t="s">
        <v>637</v>
      </c>
      <c r="F29">
        <v>1858</v>
      </c>
      <c r="G29" t="s">
        <v>17</v>
      </c>
      <c r="H29" t="s">
        <v>17</v>
      </c>
      <c r="K29" t="s">
        <v>17</v>
      </c>
      <c r="L29" t="s">
        <v>17</v>
      </c>
      <c r="M29" t="s">
        <v>18</v>
      </c>
      <c r="N29" t="s">
        <v>18</v>
      </c>
      <c r="O29" t="s">
        <v>18</v>
      </c>
      <c r="P29" t="s">
        <v>209</v>
      </c>
    </row>
    <row r="30" spans="1:18" customFormat="1" x14ac:dyDescent="0.25">
      <c r="E30" t="s">
        <v>638</v>
      </c>
      <c r="F30">
        <v>1858</v>
      </c>
      <c r="G30" t="s">
        <v>17</v>
      </c>
      <c r="H30" t="s">
        <v>17</v>
      </c>
      <c r="K30" t="s">
        <v>17</v>
      </c>
      <c r="L30" t="s">
        <v>17</v>
      </c>
      <c r="M30" t="s">
        <v>18</v>
      </c>
      <c r="N30" t="s">
        <v>18</v>
      </c>
      <c r="O30" t="s">
        <v>18</v>
      </c>
      <c r="P30" t="s">
        <v>209</v>
      </c>
    </row>
    <row r="31" spans="1:18" customFormat="1" x14ac:dyDescent="0.25">
      <c r="A31">
        <v>2006</v>
      </c>
      <c r="B31" t="s">
        <v>103</v>
      </c>
      <c r="C31" t="s">
        <v>670</v>
      </c>
      <c r="D31" s="5" t="s">
        <v>768</v>
      </c>
      <c r="E31" t="s">
        <v>769</v>
      </c>
      <c r="J31">
        <f>MAX(F32:F35)</f>
        <v>1794</v>
      </c>
      <c r="Q31" t="s">
        <v>296</v>
      </c>
      <c r="R31" t="s">
        <v>770</v>
      </c>
    </row>
    <row r="32" spans="1:18" customFormat="1" x14ac:dyDescent="0.25">
      <c r="D32" s="5"/>
      <c r="E32" t="s">
        <v>771</v>
      </c>
      <c r="F32">
        <v>1794</v>
      </c>
      <c r="G32" t="s">
        <v>17</v>
      </c>
      <c r="H32" t="s">
        <v>18</v>
      </c>
      <c r="I32" t="s">
        <v>303</v>
      </c>
      <c r="K32" t="s">
        <v>17</v>
      </c>
      <c r="L32" t="s">
        <v>17</v>
      </c>
      <c r="M32" t="s">
        <v>17</v>
      </c>
      <c r="N32" t="s">
        <v>18</v>
      </c>
      <c r="O32" t="s">
        <v>18</v>
      </c>
      <c r="P32" t="s">
        <v>209</v>
      </c>
    </row>
    <row r="33" spans="1:18" customFormat="1" x14ac:dyDescent="0.25">
      <c r="D33" s="5"/>
      <c r="E33" t="s">
        <v>772</v>
      </c>
      <c r="F33">
        <v>1794</v>
      </c>
      <c r="G33" t="s">
        <v>18</v>
      </c>
      <c r="H33" t="s">
        <v>18</v>
      </c>
      <c r="I33" t="s">
        <v>576</v>
      </c>
      <c r="K33" t="s">
        <v>17</v>
      </c>
      <c r="L33" t="s">
        <v>17</v>
      </c>
      <c r="M33" t="s">
        <v>17</v>
      </c>
      <c r="N33" t="s">
        <v>18</v>
      </c>
      <c r="O33" t="s">
        <v>18</v>
      </c>
      <c r="P33" t="s">
        <v>209</v>
      </c>
    </row>
    <row r="34" spans="1:18" customFormat="1" x14ac:dyDescent="0.25">
      <c r="D34" s="5"/>
      <c r="E34" t="s">
        <v>773</v>
      </c>
      <c r="F34">
        <v>1794</v>
      </c>
      <c r="G34" t="s">
        <v>18</v>
      </c>
      <c r="H34" t="s">
        <v>18</v>
      </c>
      <c r="I34" t="s">
        <v>576</v>
      </c>
      <c r="K34" t="s">
        <v>17</v>
      </c>
      <c r="L34" t="s">
        <v>18</v>
      </c>
      <c r="M34" t="s">
        <v>17</v>
      </c>
      <c r="N34" t="s">
        <v>18</v>
      </c>
      <c r="O34" t="s">
        <v>18</v>
      </c>
      <c r="P34" t="s">
        <v>209</v>
      </c>
    </row>
    <row r="35" spans="1:18" customFormat="1" x14ac:dyDescent="0.25">
      <c r="D35" s="5"/>
      <c r="E35" t="s">
        <v>774</v>
      </c>
      <c r="F35">
        <v>1794</v>
      </c>
      <c r="G35" t="s">
        <v>18</v>
      </c>
      <c r="H35" t="s">
        <v>18</v>
      </c>
      <c r="I35" t="s">
        <v>576</v>
      </c>
      <c r="K35" t="s">
        <v>17</v>
      </c>
      <c r="L35" t="s">
        <v>18</v>
      </c>
      <c r="M35" t="s">
        <v>18</v>
      </c>
      <c r="N35" t="s">
        <v>18</v>
      </c>
      <c r="O35" t="s">
        <v>18</v>
      </c>
      <c r="P35" t="s">
        <v>209</v>
      </c>
    </row>
    <row r="36" spans="1:18" customFormat="1" x14ac:dyDescent="0.25">
      <c r="A36">
        <v>2007</v>
      </c>
      <c r="B36" t="s">
        <v>471</v>
      </c>
      <c r="C36" t="s">
        <v>472</v>
      </c>
      <c r="D36" t="s">
        <v>473</v>
      </c>
      <c r="E36" t="s">
        <v>474</v>
      </c>
      <c r="J36">
        <f>MAX(F37:F47)</f>
        <v>345</v>
      </c>
      <c r="Q36" t="s">
        <v>475</v>
      </c>
      <c r="R36" t="s">
        <v>476</v>
      </c>
    </row>
    <row r="37" spans="1:18" customFormat="1" x14ac:dyDescent="0.25">
      <c r="E37" t="s">
        <v>477</v>
      </c>
      <c r="F37">
        <v>345</v>
      </c>
      <c r="G37" s="2" t="s">
        <v>16</v>
      </c>
      <c r="H37" s="2" t="s">
        <v>16</v>
      </c>
      <c r="K37" t="s">
        <v>17</v>
      </c>
      <c r="L37" t="s">
        <v>18</v>
      </c>
      <c r="M37" t="s">
        <v>18</v>
      </c>
      <c r="N37" t="s">
        <v>18</v>
      </c>
      <c r="O37" t="s">
        <v>18</v>
      </c>
      <c r="P37" t="s">
        <v>478</v>
      </c>
    </row>
    <row r="38" spans="1:18" customFormat="1" x14ac:dyDescent="0.25">
      <c r="E38" t="s">
        <v>479</v>
      </c>
      <c r="F38">
        <v>345</v>
      </c>
      <c r="G38" s="2" t="s">
        <v>16</v>
      </c>
      <c r="H38" s="2" t="s">
        <v>16</v>
      </c>
      <c r="K38" t="s">
        <v>17</v>
      </c>
      <c r="L38" t="s">
        <v>18</v>
      </c>
      <c r="M38" t="s">
        <v>18</v>
      </c>
      <c r="N38" t="s">
        <v>18</v>
      </c>
      <c r="O38" t="s">
        <v>18</v>
      </c>
      <c r="P38" t="s">
        <v>478</v>
      </c>
    </row>
    <row r="39" spans="1:18" customFormat="1" x14ac:dyDescent="0.25">
      <c r="E39" t="s">
        <v>305</v>
      </c>
      <c r="F39">
        <v>345</v>
      </c>
      <c r="G39" s="2" t="s">
        <v>16</v>
      </c>
      <c r="H39" s="2" t="s">
        <v>16</v>
      </c>
      <c r="K39" t="s">
        <v>17</v>
      </c>
      <c r="L39" t="s">
        <v>18</v>
      </c>
      <c r="M39" t="s">
        <v>18</v>
      </c>
      <c r="N39" t="s">
        <v>18</v>
      </c>
      <c r="O39" t="s">
        <v>18</v>
      </c>
      <c r="P39" t="s">
        <v>478</v>
      </c>
    </row>
    <row r="40" spans="1:18" customFormat="1" x14ac:dyDescent="0.25">
      <c r="E40" t="s">
        <v>480</v>
      </c>
      <c r="F40">
        <v>345</v>
      </c>
      <c r="G40" s="2" t="s">
        <v>16</v>
      </c>
      <c r="H40" s="2" t="s">
        <v>16</v>
      </c>
      <c r="K40" t="s">
        <v>17</v>
      </c>
      <c r="L40" t="s">
        <v>18</v>
      </c>
      <c r="M40" t="s">
        <v>18</v>
      </c>
      <c r="N40" t="s">
        <v>18</v>
      </c>
      <c r="O40" t="s">
        <v>18</v>
      </c>
      <c r="P40" t="s">
        <v>478</v>
      </c>
    </row>
    <row r="41" spans="1:18" customFormat="1" x14ac:dyDescent="0.25">
      <c r="E41" t="s">
        <v>481</v>
      </c>
      <c r="F41">
        <v>345</v>
      </c>
      <c r="G41" s="2" t="s">
        <v>16</v>
      </c>
      <c r="H41" s="2" t="s">
        <v>16</v>
      </c>
      <c r="K41" t="s">
        <v>17</v>
      </c>
      <c r="L41" t="s">
        <v>18</v>
      </c>
      <c r="M41" t="s">
        <v>18</v>
      </c>
      <c r="N41" t="s">
        <v>18</v>
      </c>
      <c r="O41" t="s">
        <v>18</v>
      </c>
      <c r="P41" t="s">
        <v>478</v>
      </c>
    </row>
    <row r="42" spans="1:18" customFormat="1" x14ac:dyDescent="0.25">
      <c r="E42" t="s">
        <v>482</v>
      </c>
      <c r="F42">
        <v>345</v>
      </c>
      <c r="G42" s="2" t="s">
        <v>16</v>
      </c>
      <c r="H42" s="2" t="s">
        <v>16</v>
      </c>
      <c r="K42" t="s">
        <v>17</v>
      </c>
      <c r="L42" t="s">
        <v>18</v>
      </c>
      <c r="M42" t="s">
        <v>18</v>
      </c>
      <c r="N42" t="s">
        <v>18</v>
      </c>
      <c r="O42" t="s">
        <v>18</v>
      </c>
      <c r="P42" t="s">
        <v>478</v>
      </c>
    </row>
    <row r="43" spans="1:18" customFormat="1" x14ac:dyDescent="0.25">
      <c r="E43" t="s">
        <v>483</v>
      </c>
      <c r="F43">
        <v>345</v>
      </c>
      <c r="G43" s="2" t="s">
        <v>16</v>
      </c>
      <c r="H43" s="2" t="s">
        <v>16</v>
      </c>
      <c r="K43" t="s">
        <v>17</v>
      </c>
      <c r="L43" t="s">
        <v>18</v>
      </c>
      <c r="M43" t="s">
        <v>18</v>
      </c>
      <c r="N43" t="s">
        <v>18</v>
      </c>
      <c r="O43" t="s">
        <v>18</v>
      </c>
      <c r="P43" t="s">
        <v>478</v>
      </c>
    </row>
    <row r="44" spans="1:18" customFormat="1" x14ac:dyDescent="0.25">
      <c r="E44" t="s">
        <v>484</v>
      </c>
      <c r="F44">
        <v>345</v>
      </c>
      <c r="G44" s="2" t="s">
        <v>16</v>
      </c>
      <c r="H44" s="2" t="s">
        <v>16</v>
      </c>
      <c r="K44" t="s">
        <v>17</v>
      </c>
      <c r="L44" t="s">
        <v>18</v>
      </c>
      <c r="M44" t="s">
        <v>18</v>
      </c>
      <c r="N44" t="s">
        <v>18</v>
      </c>
      <c r="O44" t="s">
        <v>18</v>
      </c>
      <c r="P44" t="s">
        <v>478</v>
      </c>
    </row>
    <row r="45" spans="1:18" customFormat="1" x14ac:dyDescent="0.25">
      <c r="E45" t="s">
        <v>485</v>
      </c>
      <c r="F45">
        <v>345</v>
      </c>
      <c r="G45" s="2" t="s">
        <v>16</v>
      </c>
      <c r="H45" s="2" t="s">
        <v>16</v>
      </c>
      <c r="K45" t="s">
        <v>17</v>
      </c>
      <c r="L45" t="s">
        <v>18</v>
      </c>
      <c r="M45" t="s">
        <v>18</v>
      </c>
      <c r="N45" t="s">
        <v>18</v>
      </c>
      <c r="O45" t="s">
        <v>18</v>
      </c>
      <c r="P45" t="s">
        <v>478</v>
      </c>
    </row>
    <row r="46" spans="1:18" customFormat="1" x14ac:dyDescent="0.25">
      <c r="E46" t="s">
        <v>486</v>
      </c>
      <c r="F46">
        <v>345</v>
      </c>
      <c r="G46" s="2" t="s">
        <v>16</v>
      </c>
      <c r="H46" s="2" t="s">
        <v>16</v>
      </c>
      <c r="K46" t="s">
        <v>17</v>
      </c>
      <c r="L46" t="s">
        <v>18</v>
      </c>
      <c r="M46" t="s">
        <v>18</v>
      </c>
      <c r="N46" t="s">
        <v>18</v>
      </c>
      <c r="O46" t="s">
        <v>18</v>
      </c>
      <c r="P46" t="s">
        <v>478</v>
      </c>
    </row>
    <row r="47" spans="1:18" customFormat="1" x14ac:dyDescent="0.25">
      <c r="E47" t="s">
        <v>487</v>
      </c>
      <c r="F47">
        <v>345</v>
      </c>
      <c r="G47" s="2" t="s">
        <v>16</v>
      </c>
      <c r="H47" s="2" t="s">
        <v>16</v>
      </c>
      <c r="K47" t="s">
        <v>17</v>
      </c>
      <c r="L47" t="s">
        <v>18</v>
      </c>
      <c r="M47" t="s">
        <v>18</v>
      </c>
      <c r="N47" t="s">
        <v>18</v>
      </c>
      <c r="O47" t="s">
        <v>18</v>
      </c>
      <c r="P47" t="s">
        <v>478</v>
      </c>
    </row>
    <row r="48" spans="1:18" x14ac:dyDescent="0.25">
      <c r="A48">
        <v>2008</v>
      </c>
      <c r="B48" t="s">
        <v>714</v>
      </c>
      <c r="C48" t="s">
        <v>824</v>
      </c>
      <c r="D48" t="s">
        <v>825</v>
      </c>
      <c r="E48" t="s">
        <v>826</v>
      </c>
      <c r="J48">
        <f>MAX(F49:F52)</f>
        <v>246</v>
      </c>
      <c r="Q48" t="s">
        <v>257</v>
      </c>
      <c r="R48" t="s">
        <v>819</v>
      </c>
    </row>
    <row r="49" spans="1:19" customFormat="1" x14ac:dyDescent="0.25">
      <c r="E49" s="6" t="s">
        <v>827</v>
      </c>
      <c r="F49">
        <v>246</v>
      </c>
      <c r="G49" s="2" t="s">
        <v>16</v>
      </c>
      <c r="H49" s="2" t="s">
        <v>16</v>
      </c>
      <c r="I49" t="s">
        <v>429</v>
      </c>
      <c r="K49" t="s">
        <v>17</v>
      </c>
      <c r="L49" t="s">
        <v>18</v>
      </c>
      <c r="M49" t="s">
        <v>18</v>
      </c>
      <c r="N49" t="s">
        <v>18</v>
      </c>
      <c r="O49" t="s">
        <v>18</v>
      </c>
      <c r="P49" t="s">
        <v>605</v>
      </c>
    </row>
    <row r="50" spans="1:19" customFormat="1" x14ac:dyDescent="0.25">
      <c r="E50" s="6" t="s">
        <v>828</v>
      </c>
      <c r="F50">
        <v>246</v>
      </c>
      <c r="G50" s="2" t="s">
        <v>16</v>
      </c>
      <c r="H50" s="2" t="s">
        <v>16</v>
      </c>
      <c r="I50" t="s">
        <v>429</v>
      </c>
      <c r="K50" t="s">
        <v>17</v>
      </c>
      <c r="L50" t="s">
        <v>18</v>
      </c>
      <c r="M50" t="s">
        <v>18</v>
      </c>
      <c r="N50" t="s">
        <v>18</v>
      </c>
      <c r="O50" t="s">
        <v>18</v>
      </c>
      <c r="P50" t="s">
        <v>605</v>
      </c>
    </row>
    <row r="51" spans="1:19" customFormat="1" x14ac:dyDescent="0.25">
      <c r="E51" s="6" t="s">
        <v>829</v>
      </c>
      <c r="F51">
        <v>246</v>
      </c>
      <c r="G51" s="2" t="s">
        <v>16</v>
      </c>
      <c r="H51" s="2" t="s">
        <v>16</v>
      </c>
      <c r="I51" t="s">
        <v>429</v>
      </c>
      <c r="K51" t="s">
        <v>17</v>
      </c>
      <c r="L51" t="s">
        <v>18</v>
      </c>
      <c r="M51" t="s">
        <v>18</v>
      </c>
      <c r="N51" t="s">
        <v>18</v>
      </c>
      <c r="O51" t="s">
        <v>18</v>
      </c>
      <c r="P51" t="s">
        <v>605</v>
      </c>
    </row>
    <row r="52" spans="1:19" customFormat="1" x14ac:dyDescent="0.25">
      <c r="E52" t="s">
        <v>830</v>
      </c>
      <c r="F52">
        <v>246</v>
      </c>
      <c r="G52" s="2" t="s">
        <v>16</v>
      </c>
      <c r="H52" s="2" t="s">
        <v>16</v>
      </c>
      <c r="I52" t="s">
        <v>429</v>
      </c>
      <c r="K52" t="s">
        <v>17</v>
      </c>
      <c r="L52" t="s">
        <v>18</v>
      </c>
      <c r="M52" t="s">
        <v>18</v>
      </c>
      <c r="N52" t="s">
        <v>18</v>
      </c>
      <c r="O52" t="s">
        <v>18</v>
      </c>
      <c r="P52" t="s">
        <v>605</v>
      </c>
    </row>
    <row r="53" spans="1:19" customFormat="1" x14ac:dyDescent="0.25">
      <c r="A53" s="4">
        <v>2008</v>
      </c>
      <c r="B53" s="4" t="s">
        <v>804</v>
      </c>
      <c r="C53" s="4" t="s">
        <v>805</v>
      </c>
      <c r="D53" s="4" t="s">
        <v>806</v>
      </c>
      <c r="E53" s="4" t="s">
        <v>458</v>
      </c>
      <c r="F53" s="4"/>
      <c r="G53" s="4"/>
      <c r="H53" s="4"/>
      <c r="I53" s="4"/>
      <c r="J53" s="8"/>
      <c r="K53" s="4"/>
      <c r="L53" s="4"/>
      <c r="M53" s="4"/>
      <c r="N53" s="4"/>
      <c r="O53" s="4"/>
      <c r="P53" s="4"/>
      <c r="Q53" s="4"/>
      <c r="R53" s="4"/>
      <c r="S53" s="4">
        <v>1</v>
      </c>
    </row>
    <row r="54" spans="1:19" customFormat="1" x14ac:dyDescent="0.25">
      <c r="A54" s="4">
        <v>2009</v>
      </c>
      <c r="B54" s="4" t="s">
        <v>811</v>
      </c>
      <c r="C54" s="4" t="s">
        <v>104</v>
      </c>
      <c r="D54" s="4" t="s">
        <v>812</v>
      </c>
      <c r="E54" s="4" t="s">
        <v>329</v>
      </c>
      <c r="F54" s="4"/>
      <c r="G54" s="4"/>
      <c r="H54" s="4"/>
      <c r="I54" s="4"/>
      <c r="J54" s="8"/>
      <c r="K54" s="4"/>
      <c r="L54" s="4"/>
      <c r="M54" s="4"/>
      <c r="N54" s="4"/>
      <c r="O54" s="4"/>
      <c r="P54" s="4"/>
      <c r="Q54" s="4"/>
      <c r="R54" s="4"/>
      <c r="S54" s="4">
        <v>1</v>
      </c>
    </row>
    <row r="55" spans="1:19" customFormat="1" x14ac:dyDescent="0.25">
      <c r="A55" s="4">
        <v>2009</v>
      </c>
      <c r="B55" s="4" t="s">
        <v>237</v>
      </c>
      <c r="C55" s="4" t="s">
        <v>809</v>
      </c>
      <c r="D55" s="4" t="s">
        <v>810</v>
      </c>
      <c r="E55" s="4" t="s">
        <v>458</v>
      </c>
      <c r="F55" s="4"/>
      <c r="G55" s="4"/>
      <c r="H55" s="4"/>
      <c r="I55" s="4"/>
      <c r="J55" s="8"/>
      <c r="K55" s="4"/>
      <c r="L55" s="4"/>
      <c r="M55" s="4"/>
      <c r="N55" s="4"/>
      <c r="O55" s="4"/>
      <c r="P55" s="4"/>
      <c r="Q55" s="4"/>
      <c r="R55" s="4"/>
      <c r="S55" s="4">
        <v>1</v>
      </c>
    </row>
    <row r="56" spans="1:19" x14ac:dyDescent="0.25">
      <c r="A56" s="4">
        <v>2009</v>
      </c>
      <c r="B56" s="4" t="s">
        <v>798</v>
      </c>
      <c r="C56" s="4" t="s">
        <v>330</v>
      </c>
      <c r="D56" s="4" t="s">
        <v>799</v>
      </c>
      <c r="E56" s="4" t="s">
        <v>761</v>
      </c>
      <c r="F56" s="4"/>
      <c r="G56" s="4"/>
      <c r="H56" s="4"/>
      <c r="I56" s="4"/>
      <c r="J56" s="8"/>
      <c r="K56" s="4"/>
      <c r="L56" s="4"/>
      <c r="M56" s="4"/>
      <c r="N56" s="4"/>
      <c r="O56" s="4"/>
      <c r="P56" s="4"/>
      <c r="Q56" s="4"/>
      <c r="R56" s="4"/>
      <c r="S56" s="4">
        <v>1</v>
      </c>
    </row>
    <row r="57" spans="1:19" x14ac:dyDescent="0.25">
      <c r="A57">
        <v>2009</v>
      </c>
      <c r="B57" t="s">
        <v>599</v>
      </c>
      <c r="C57" t="s">
        <v>113</v>
      </c>
      <c r="D57" t="s">
        <v>600</v>
      </c>
      <c r="E57" t="s">
        <v>601</v>
      </c>
      <c r="J57">
        <f>MAX(F58:F59)</f>
        <v>340</v>
      </c>
      <c r="Q57" t="s">
        <v>602</v>
      </c>
      <c r="R57" t="s">
        <v>603</v>
      </c>
    </row>
    <row r="58" spans="1:19" customFormat="1" x14ac:dyDescent="0.25">
      <c r="E58" t="s">
        <v>604</v>
      </c>
      <c r="F58">
        <v>332</v>
      </c>
      <c r="G58" t="s">
        <v>17</v>
      </c>
      <c r="H58" s="2" t="s">
        <v>16</v>
      </c>
      <c r="K58" t="s">
        <v>17</v>
      </c>
      <c r="L58" t="s">
        <v>18</v>
      </c>
      <c r="M58" t="s">
        <v>18</v>
      </c>
      <c r="N58" t="s">
        <v>18</v>
      </c>
      <c r="O58" t="s">
        <v>18</v>
      </c>
      <c r="P58" t="s">
        <v>605</v>
      </c>
    </row>
    <row r="59" spans="1:19" customFormat="1" x14ac:dyDescent="0.25">
      <c r="E59" t="s">
        <v>606</v>
      </c>
      <c r="F59">
        <v>340</v>
      </c>
      <c r="G59" t="s">
        <v>17</v>
      </c>
      <c r="H59" s="2" t="s">
        <v>16</v>
      </c>
      <c r="K59" t="s">
        <v>17</v>
      </c>
      <c r="L59" t="s">
        <v>18</v>
      </c>
      <c r="M59" t="s">
        <v>18</v>
      </c>
      <c r="N59" t="s">
        <v>18</v>
      </c>
      <c r="O59" t="s">
        <v>18</v>
      </c>
      <c r="P59" t="s">
        <v>605</v>
      </c>
    </row>
    <row r="60" spans="1:19" customFormat="1" x14ac:dyDescent="0.25">
      <c r="A60">
        <v>2009</v>
      </c>
      <c r="B60" t="s">
        <v>599</v>
      </c>
      <c r="C60" t="s">
        <v>38</v>
      </c>
      <c r="D60" t="s">
        <v>679</v>
      </c>
      <c r="E60" t="s">
        <v>680</v>
      </c>
      <c r="J60">
        <f>MAX(F61:F62)</f>
        <v>348</v>
      </c>
      <c r="Q60" t="s">
        <v>602</v>
      </c>
      <c r="R60" t="s">
        <v>603</v>
      </c>
    </row>
    <row r="61" spans="1:19" customFormat="1" x14ac:dyDescent="0.25">
      <c r="E61" t="s">
        <v>681</v>
      </c>
      <c r="F61">
        <v>340</v>
      </c>
      <c r="G61" t="s">
        <v>17</v>
      </c>
      <c r="H61" s="2" t="s">
        <v>16</v>
      </c>
      <c r="K61" t="s">
        <v>17</v>
      </c>
      <c r="L61" t="s">
        <v>18</v>
      </c>
      <c r="M61" t="s">
        <v>18</v>
      </c>
      <c r="N61" t="s">
        <v>18</v>
      </c>
      <c r="O61" t="s">
        <v>18</v>
      </c>
      <c r="P61" t="s">
        <v>605</v>
      </c>
    </row>
    <row r="62" spans="1:19" customFormat="1" x14ac:dyDescent="0.25">
      <c r="E62" t="s">
        <v>682</v>
      </c>
      <c r="F62">
        <v>348</v>
      </c>
      <c r="G62" t="s">
        <v>17</v>
      </c>
      <c r="H62" s="2" t="s">
        <v>16</v>
      </c>
      <c r="K62" t="s">
        <v>17</v>
      </c>
      <c r="L62" t="s">
        <v>18</v>
      </c>
      <c r="M62" t="s">
        <v>18</v>
      </c>
      <c r="N62" t="s">
        <v>18</v>
      </c>
      <c r="O62" t="s">
        <v>18</v>
      </c>
      <c r="P62" t="s">
        <v>605</v>
      </c>
    </row>
    <row r="63" spans="1:19" customFormat="1" x14ac:dyDescent="0.25">
      <c r="A63">
        <v>2009</v>
      </c>
      <c r="B63" t="s">
        <v>599</v>
      </c>
      <c r="C63" t="s">
        <v>113</v>
      </c>
      <c r="D63" t="s">
        <v>732</v>
      </c>
      <c r="J63">
        <f>MAX(F64:F69)</f>
        <v>354</v>
      </c>
      <c r="Q63" t="s">
        <v>602</v>
      </c>
      <c r="R63" t="s">
        <v>603</v>
      </c>
    </row>
    <row r="64" spans="1:19" customFormat="1" x14ac:dyDescent="0.25">
      <c r="E64" t="s">
        <v>733</v>
      </c>
      <c r="F64">
        <v>354</v>
      </c>
      <c r="G64" t="s">
        <v>17</v>
      </c>
      <c r="H64" s="2" t="s">
        <v>16</v>
      </c>
      <c r="K64" t="s">
        <v>17</v>
      </c>
      <c r="L64" t="s">
        <v>18</v>
      </c>
      <c r="M64" t="s">
        <v>18</v>
      </c>
      <c r="N64" t="s">
        <v>18</v>
      </c>
      <c r="O64" t="s">
        <v>18</v>
      </c>
      <c r="P64" t="s">
        <v>605</v>
      </c>
    </row>
    <row r="65" spans="1:18" customFormat="1" x14ac:dyDescent="0.25">
      <c r="E65" t="s">
        <v>734</v>
      </c>
      <c r="F65">
        <v>349</v>
      </c>
      <c r="G65" t="s">
        <v>17</v>
      </c>
      <c r="H65" s="2" t="s">
        <v>16</v>
      </c>
      <c r="K65" t="s">
        <v>17</v>
      </c>
      <c r="L65" t="s">
        <v>18</v>
      </c>
      <c r="M65" t="s">
        <v>18</v>
      </c>
      <c r="N65" t="s">
        <v>18</v>
      </c>
      <c r="O65" t="s">
        <v>18</v>
      </c>
      <c r="P65" t="s">
        <v>605</v>
      </c>
    </row>
    <row r="66" spans="1:18" customFormat="1" x14ac:dyDescent="0.25">
      <c r="E66" t="s">
        <v>735</v>
      </c>
      <c r="F66">
        <v>334</v>
      </c>
      <c r="G66" t="s">
        <v>17</v>
      </c>
      <c r="H66" s="2" t="s">
        <v>16</v>
      </c>
      <c r="K66" t="s">
        <v>17</v>
      </c>
      <c r="L66" t="s">
        <v>18</v>
      </c>
      <c r="M66" t="s">
        <v>18</v>
      </c>
      <c r="N66" t="s">
        <v>18</v>
      </c>
      <c r="O66" t="s">
        <v>18</v>
      </c>
      <c r="P66" t="s">
        <v>605</v>
      </c>
    </row>
    <row r="67" spans="1:18" customFormat="1" x14ac:dyDescent="0.25">
      <c r="E67" t="s">
        <v>736</v>
      </c>
      <c r="F67">
        <v>350</v>
      </c>
      <c r="G67" t="s">
        <v>17</v>
      </c>
      <c r="H67" s="2" t="s">
        <v>16</v>
      </c>
      <c r="K67" t="s">
        <v>17</v>
      </c>
      <c r="L67" t="s">
        <v>18</v>
      </c>
      <c r="M67" t="s">
        <v>18</v>
      </c>
      <c r="N67" t="s">
        <v>18</v>
      </c>
      <c r="O67" t="s">
        <v>18</v>
      </c>
      <c r="P67" t="s">
        <v>605</v>
      </c>
    </row>
    <row r="68" spans="1:18" customFormat="1" x14ac:dyDescent="0.25">
      <c r="E68" t="s">
        <v>737</v>
      </c>
      <c r="F68">
        <v>327</v>
      </c>
      <c r="G68" t="s">
        <v>17</v>
      </c>
      <c r="H68" s="2" t="s">
        <v>16</v>
      </c>
      <c r="K68" t="s">
        <v>17</v>
      </c>
      <c r="L68" t="s">
        <v>18</v>
      </c>
      <c r="M68" t="s">
        <v>18</v>
      </c>
      <c r="N68" t="s">
        <v>18</v>
      </c>
      <c r="O68" t="s">
        <v>18</v>
      </c>
      <c r="P68" t="s">
        <v>605</v>
      </c>
    </row>
    <row r="69" spans="1:18" customFormat="1" x14ac:dyDescent="0.25">
      <c r="E69" t="s">
        <v>738</v>
      </c>
      <c r="F69">
        <v>346</v>
      </c>
      <c r="G69" t="s">
        <v>17</v>
      </c>
      <c r="H69" s="2" t="s">
        <v>16</v>
      </c>
      <c r="K69" t="s">
        <v>17</v>
      </c>
      <c r="L69" t="s">
        <v>18</v>
      </c>
      <c r="M69" t="s">
        <v>18</v>
      </c>
      <c r="N69" t="s">
        <v>18</v>
      </c>
      <c r="O69" t="s">
        <v>18</v>
      </c>
      <c r="P69" t="s">
        <v>605</v>
      </c>
    </row>
    <row r="70" spans="1:18" customFormat="1" x14ac:dyDescent="0.25">
      <c r="A70">
        <v>2009</v>
      </c>
      <c r="B70" t="s">
        <v>599</v>
      </c>
      <c r="C70" t="s">
        <v>113</v>
      </c>
      <c r="D70" t="s">
        <v>762</v>
      </c>
      <c r="J70">
        <f>MAX(F71:F72)</f>
        <v>347</v>
      </c>
      <c r="Q70" t="s">
        <v>602</v>
      </c>
      <c r="R70" t="s">
        <v>603</v>
      </c>
    </row>
    <row r="71" spans="1:18" customFormat="1" x14ac:dyDescent="0.25">
      <c r="E71" t="s">
        <v>763</v>
      </c>
      <c r="F71">
        <v>344</v>
      </c>
      <c r="G71" t="s">
        <v>17</v>
      </c>
      <c r="H71" s="2" t="s">
        <v>16</v>
      </c>
      <c r="K71" t="s">
        <v>17</v>
      </c>
      <c r="L71" t="s">
        <v>18</v>
      </c>
      <c r="M71" t="s">
        <v>18</v>
      </c>
      <c r="N71" t="s">
        <v>18</v>
      </c>
      <c r="O71" t="s">
        <v>18</v>
      </c>
      <c r="P71" t="s">
        <v>605</v>
      </c>
    </row>
    <row r="72" spans="1:18" customFormat="1" x14ac:dyDescent="0.25">
      <c r="E72" t="s">
        <v>764</v>
      </c>
      <c r="F72">
        <v>347</v>
      </c>
      <c r="G72" t="s">
        <v>17</v>
      </c>
      <c r="H72" s="2" t="s">
        <v>16</v>
      </c>
      <c r="K72" t="s">
        <v>17</v>
      </c>
      <c r="L72" t="s">
        <v>18</v>
      </c>
      <c r="M72" t="s">
        <v>18</v>
      </c>
      <c r="N72" t="s">
        <v>18</v>
      </c>
      <c r="O72" t="s">
        <v>18</v>
      </c>
      <c r="P72" t="s">
        <v>605</v>
      </c>
    </row>
    <row r="73" spans="1:18" customFormat="1" x14ac:dyDescent="0.25">
      <c r="A73">
        <v>2009</v>
      </c>
      <c r="B73" t="s">
        <v>599</v>
      </c>
      <c r="C73" t="s">
        <v>113</v>
      </c>
      <c r="D73" t="s">
        <v>787</v>
      </c>
      <c r="E73" t="s">
        <v>788</v>
      </c>
      <c r="J73">
        <f>MAX(F74:F82)</f>
        <v>346</v>
      </c>
      <c r="Q73" t="s">
        <v>602</v>
      </c>
      <c r="R73" t="s">
        <v>789</v>
      </c>
    </row>
    <row r="74" spans="1:18" customFormat="1" x14ac:dyDescent="0.25">
      <c r="E74" t="s">
        <v>191</v>
      </c>
      <c r="F74">
        <v>346</v>
      </c>
      <c r="G74" t="s">
        <v>17</v>
      </c>
      <c r="H74" s="2" t="s">
        <v>16</v>
      </c>
      <c r="K74" t="s">
        <v>17</v>
      </c>
      <c r="L74" t="s">
        <v>18</v>
      </c>
      <c r="M74" t="s">
        <v>18</v>
      </c>
      <c r="N74" t="s">
        <v>18</v>
      </c>
      <c r="O74" t="s">
        <v>18</v>
      </c>
      <c r="P74" t="s">
        <v>605</v>
      </c>
    </row>
    <row r="75" spans="1:18" customFormat="1" x14ac:dyDescent="0.25">
      <c r="E75" t="s">
        <v>790</v>
      </c>
      <c r="F75">
        <v>346</v>
      </c>
      <c r="G75" t="s">
        <v>17</v>
      </c>
      <c r="H75" s="2" t="s">
        <v>16</v>
      </c>
      <c r="K75" t="s">
        <v>17</v>
      </c>
      <c r="L75" t="s">
        <v>17</v>
      </c>
      <c r="M75" t="s">
        <v>18</v>
      </c>
      <c r="N75" t="s">
        <v>18</v>
      </c>
      <c r="O75" t="s">
        <v>18</v>
      </c>
      <c r="P75" t="s">
        <v>605</v>
      </c>
    </row>
    <row r="76" spans="1:18" customFormat="1" x14ac:dyDescent="0.25">
      <c r="E76" t="s">
        <v>791</v>
      </c>
      <c r="F76">
        <v>346</v>
      </c>
      <c r="G76" t="s">
        <v>17</v>
      </c>
      <c r="H76" s="2" t="s">
        <v>16</v>
      </c>
      <c r="K76" t="s">
        <v>17</v>
      </c>
      <c r="L76" t="s">
        <v>17</v>
      </c>
      <c r="M76" t="s">
        <v>18</v>
      </c>
      <c r="N76" t="s">
        <v>18</v>
      </c>
      <c r="O76" t="s">
        <v>18</v>
      </c>
      <c r="P76" t="s">
        <v>605</v>
      </c>
    </row>
    <row r="77" spans="1:18" customFormat="1" x14ac:dyDescent="0.25">
      <c r="E77" t="s">
        <v>792</v>
      </c>
      <c r="F77">
        <v>346</v>
      </c>
      <c r="G77" t="s">
        <v>17</v>
      </c>
      <c r="H77" s="2" t="s">
        <v>16</v>
      </c>
      <c r="K77" t="s">
        <v>17</v>
      </c>
      <c r="L77" t="s">
        <v>18</v>
      </c>
      <c r="M77" t="s">
        <v>18</v>
      </c>
      <c r="N77" t="s">
        <v>18</v>
      </c>
      <c r="O77" t="s">
        <v>18</v>
      </c>
      <c r="P77" t="s">
        <v>605</v>
      </c>
    </row>
    <row r="78" spans="1:18" customFormat="1" x14ac:dyDescent="0.25">
      <c r="E78" t="s">
        <v>793</v>
      </c>
      <c r="F78">
        <v>346</v>
      </c>
      <c r="G78" t="s">
        <v>17</v>
      </c>
      <c r="H78" s="2" t="s">
        <v>16</v>
      </c>
      <c r="K78" t="s">
        <v>17</v>
      </c>
      <c r="L78" t="s">
        <v>18</v>
      </c>
      <c r="M78" t="s">
        <v>18</v>
      </c>
      <c r="N78" t="s">
        <v>18</v>
      </c>
      <c r="O78" t="s">
        <v>18</v>
      </c>
      <c r="P78" t="s">
        <v>605</v>
      </c>
    </row>
    <row r="79" spans="1:18" customFormat="1" x14ac:dyDescent="0.25">
      <c r="E79" t="s">
        <v>794</v>
      </c>
      <c r="F79">
        <v>346</v>
      </c>
      <c r="G79" t="s">
        <v>17</v>
      </c>
      <c r="H79" s="2" t="s">
        <v>16</v>
      </c>
      <c r="K79" t="s">
        <v>17</v>
      </c>
      <c r="L79" t="s">
        <v>18</v>
      </c>
      <c r="M79" t="s">
        <v>18</v>
      </c>
      <c r="N79" t="s">
        <v>18</v>
      </c>
      <c r="O79" t="s">
        <v>18</v>
      </c>
      <c r="P79" t="s">
        <v>605</v>
      </c>
    </row>
    <row r="80" spans="1:18" customFormat="1" x14ac:dyDescent="0.25">
      <c r="E80" t="s">
        <v>795</v>
      </c>
      <c r="F80">
        <v>346</v>
      </c>
      <c r="G80" t="s">
        <v>17</v>
      </c>
      <c r="H80" s="2" t="s">
        <v>16</v>
      </c>
      <c r="K80" t="s">
        <v>17</v>
      </c>
      <c r="L80" t="s">
        <v>18</v>
      </c>
      <c r="M80" t="s">
        <v>18</v>
      </c>
      <c r="N80" t="s">
        <v>18</v>
      </c>
      <c r="O80" t="s">
        <v>18</v>
      </c>
      <c r="P80" t="s">
        <v>605</v>
      </c>
    </row>
    <row r="81" spans="1:19" customFormat="1" x14ac:dyDescent="0.25">
      <c r="E81" t="s">
        <v>796</v>
      </c>
      <c r="F81">
        <v>346</v>
      </c>
      <c r="G81" t="s">
        <v>17</v>
      </c>
      <c r="H81" s="2" t="s">
        <v>16</v>
      </c>
      <c r="K81" t="s">
        <v>17</v>
      </c>
      <c r="L81" t="s">
        <v>18</v>
      </c>
      <c r="M81" t="s">
        <v>18</v>
      </c>
      <c r="N81" t="s">
        <v>18</v>
      </c>
      <c r="O81" t="s">
        <v>18</v>
      </c>
      <c r="P81" t="s">
        <v>605</v>
      </c>
    </row>
    <row r="82" spans="1:19" customFormat="1" x14ac:dyDescent="0.25">
      <c r="E82" t="s">
        <v>797</v>
      </c>
      <c r="F82">
        <v>346</v>
      </c>
      <c r="G82" t="s">
        <v>17</v>
      </c>
      <c r="H82" s="2" t="s">
        <v>16</v>
      </c>
      <c r="K82" t="s">
        <v>17</v>
      </c>
      <c r="L82" t="s">
        <v>18</v>
      </c>
      <c r="M82" t="s">
        <v>18</v>
      </c>
      <c r="N82" t="s">
        <v>18</v>
      </c>
      <c r="O82" t="s">
        <v>18</v>
      </c>
      <c r="P82" t="s">
        <v>605</v>
      </c>
    </row>
    <row r="83" spans="1:19" x14ac:dyDescent="0.25">
      <c r="A83">
        <v>2009</v>
      </c>
      <c r="B83" t="s">
        <v>816</v>
      </c>
      <c r="C83" t="s">
        <v>330</v>
      </c>
      <c r="D83" t="s">
        <v>817</v>
      </c>
      <c r="E83" t="s">
        <v>818</v>
      </c>
      <c r="F83">
        <v>283</v>
      </c>
      <c r="G83" s="2" t="s">
        <v>16</v>
      </c>
      <c r="H83" s="2" t="s">
        <v>16</v>
      </c>
      <c r="I83" t="s">
        <v>429</v>
      </c>
      <c r="J83">
        <f>MAX(F83)</f>
        <v>283</v>
      </c>
      <c r="K83" t="s">
        <v>17</v>
      </c>
      <c r="L83" t="s">
        <v>18</v>
      </c>
      <c r="M83" t="s">
        <v>18</v>
      </c>
      <c r="N83" t="s">
        <v>18</v>
      </c>
      <c r="O83" t="s">
        <v>18</v>
      </c>
      <c r="P83" t="s">
        <v>605</v>
      </c>
      <c r="Q83" t="s">
        <v>257</v>
      </c>
      <c r="R83" t="s">
        <v>819</v>
      </c>
    </row>
    <row r="84" spans="1:19" x14ac:dyDescent="0.25">
      <c r="A84" s="4">
        <v>2010</v>
      </c>
      <c r="B84" s="4" t="s">
        <v>237</v>
      </c>
      <c r="C84" s="4" t="s">
        <v>842</v>
      </c>
      <c r="D84" s="4" t="s">
        <v>843</v>
      </c>
      <c r="E84" s="4" t="s">
        <v>844</v>
      </c>
      <c r="F84" s="4"/>
      <c r="G84" s="4"/>
      <c r="H84" s="4"/>
      <c r="I84" s="4"/>
      <c r="J84" s="4"/>
      <c r="K84" s="4"/>
      <c r="L84" s="4">
        <f>COUNTIFS(K1:K84,"yes",L1:L84,"yes",M1:M84,"no",N1:N84,"no")</f>
        <v>4</v>
      </c>
      <c r="M84" s="4">
        <f>COUNTIFS(K1:K84,"yes",L1:L84,"yes",M1:M84,"yes",N1:N84,"no")</f>
        <v>7</v>
      </c>
      <c r="N84" s="4">
        <f>COUNTIFS(K1:K84,"yes",L1:L84,"yes",M1:M84,"no",N1:N84,"yes")</f>
        <v>0</v>
      </c>
      <c r="O84" s="4">
        <f>COUNTIFS(K1:K84,"yes",L1:L84,"yes",M1:M84,"yes",N1:N84,"yes")</f>
        <v>0</v>
      </c>
      <c r="P84" s="4"/>
      <c r="Q84" s="4"/>
      <c r="R84" s="4"/>
      <c r="S84" s="4">
        <v>1</v>
      </c>
    </row>
    <row r="85" spans="1:19" customFormat="1" x14ac:dyDescent="0.25">
      <c r="A85">
        <v>2010</v>
      </c>
      <c r="B85" t="s">
        <v>571</v>
      </c>
      <c r="C85" t="s">
        <v>572</v>
      </c>
      <c r="D85" t="s">
        <v>573</v>
      </c>
      <c r="E85" t="s">
        <v>574</v>
      </c>
      <c r="J85">
        <f>MAX(F86:F87)</f>
        <v>1105</v>
      </c>
      <c r="Q85" t="s">
        <v>257</v>
      </c>
      <c r="R85" t="s">
        <v>333</v>
      </c>
    </row>
    <row r="86" spans="1:19" customFormat="1" x14ac:dyDescent="0.25">
      <c r="E86" t="s">
        <v>575</v>
      </c>
      <c r="F86">
        <v>1105</v>
      </c>
      <c r="G86" t="s">
        <v>18</v>
      </c>
      <c r="H86" t="s">
        <v>18</v>
      </c>
      <c r="I86" t="s">
        <v>576</v>
      </c>
      <c r="K86" t="s">
        <v>17</v>
      </c>
      <c r="L86" t="s">
        <v>17</v>
      </c>
      <c r="M86" t="s">
        <v>18</v>
      </c>
      <c r="N86" t="s">
        <v>18</v>
      </c>
      <c r="O86" t="s">
        <v>18</v>
      </c>
      <c r="P86" t="s">
        <v>577</v>
      </c>
    </row>
    <row r="87" spans="1:19" customFormat="1" x14ac:dyDescent="0.25">
      <c r="E87" t="s">
        <v>578</v>
      </c>
      <c r="F87">
        <v>1105</v>
      </c>
      <c r="G87" t="s">
        <v>18</v>
      </c>
      <c r="H87" t="s">
        <v>17</v>
      </c>
      <c r="I87" t="s">
        <v>303</v>
      </c>
      <c r="K87" t="s">
        <v>17</v>
      </c>
      <c r="L87" t="s">
        <v>17</v>
      </c>
      <c r="M87" t="s">
        <v>18</v>
      </c>
      <c r="N87" t="s">
        <v>18</v>
      </c>
      <c r="O87" t="s">
        <v>18</v>
      </c>
    </row>
    <row r="88" spans="1:19" customFormat="1" x14ac:dyDescent="0.25">
      <c r="A88">
        <v>2010</v>
      </c>
      <c r="B88" t="s">
        <v>683</v>
      </c>
      <c r="C88" t="s">
        <v>684</v>
      </c>
      <c r="D88" t="s">
        <v>685</v>
      </c>
      <c r="J88">
        <f>MAX(F89:F99)</f>
        <v>100</v>
      </c>
      <c r="Q88" t="s">
        <v>522</v>
      </c>
      <c r="R88" t="s">
        <v>686</v>
      </c>
    </row>
    <row r="89" spans="1:19" customFormat="1" x14ac:dyDescent="0.25">
      <c r="E89" t="s">
        <v>687</v>
      </c>
      <c r="F89">
        <v>100</v>
      </c>
      <c r="G89" t="s">
        <v>17</v>
      </c>
      <c r="H89" t="s">
        <v>17</v>
      </c>
      <c r="K89" t="s">
        <v>17</v>
      </c>
      <c r="L89" t="s">
        <v>17</v>
      </c>
      <c r="M89" t="s">
        <v>17</v>
      </c>
      <c r="N89" t="s">
        <v>18</v>
      </c>
      <c r="O89" t="s">
        <v>18</v>
      </c>
      <c r="P89" t="s">
        <v>605</v>
      </c>
    </row>
    <row r="90" spans="1:19" customFormat="1" x14ac:dyDescent="0.25">
      <c r="E90" t="s">
        <v>688</v>
      </c>
      <c r="F90">
        <v>100</v>
      </c>
      <c r="G90" t="s">
        <v>17</v>
      </c>
      <c r="H90" t="s">
        <v>17</v>
      </c>
      <c r="K90" t="s">
        <v>17</v>
      </c>
      <c r="L90" t="s">
        <v>17</v>
      </c>
      <c r="M90" t="s">
        <v>17</v>
      </c>
      <c r="N90" t="s">
        <v>18</v>
      </c>
      <c r="O90" t="s">
        <v>18</v>
      </c>
      <c r="P90" t="s">
        <v>605</v>
      </c>
    </row>
    <row r="91" spans="1:19" customFormat="1" x14ac:dyDescent="0.25">
      <c r="E91" t="s">
        <v>689</v>
      </c>
      <c r="F91">
        <v>100</v>
      </c>
      <c r="G91" t="s">
        <v>17</v>
      </c>
      <c r="H91" t="s">
        <v>17</v>
      </c>
      <c r="K91" t="s">
        <v>17</v>
      </c>
      <c r="L91" t="s">
        <v>17</v>
      </c>
      <c r="M91" t="s">
        <v>17</v>
      </c>
      <c r="N91" t="s">
        <v>18</v>
      </c>
      <c r="O91" t="s">
        <v>18</v>
      </c>
      <c r="P91" t="s">
        <v>605</v>
      </c>
    </row>
    <row r="92" spans="1:19" customFormat="1" x14ac:dyDescent="0.25">
      <c r="E92" t="s">
        <v>690</v>
      </c>
      <c r="F92">
        <v>100</v>
      </c>
      <c r="G92" t="s">
        <v>17</v>
      </c>
      <c r="H92" t="s">
        <v>17</v>
      </c>
      <c r="K92" t="s">
        <v>17</v>
      </c>
      <c r="L92" t="s">
        <v>17</v>
      </c>
      <c r="M92" t="s">
        <v>17</v>
      </c>
      <c r="N92" t="s">
        <v>18</v>
      </c>
      <c r="O92" t="s">
        <v>18</v>
      </c>
      <c r="P92" t="s">
        <v>605</v>
      </c>
    </row>
    <row r="93" spans="1:19" customFormat="1" x14ac:dyDescent="0.25">
      <c r="E93" t="s">
        <v>691</v>
      </c>
      <c r="F93">
        <v>100</v>
      </c>
      <c r="G93" t="s">
        <v>17</v>
      </c>
      <c r="H93" t="s">
        <v>17</v>
      </c>
      <c r="K93" t="s">
        <v>17</v>
      </c>
      <c r="L93" t="s">
        <v>17</v>
      </c>
      <c r="M93" t="s">
        <v>17</v>
      </c>
      <c r="N93" t="s">
        <v>18</v>
      </c>
      <c r="O93" t="s">
        <v>18</v>
      </c>
      <c r="P93" t="s">
        <v>605</v>
      </c>
    </row>
    <row r="94" spans="1:19" customFormat="1" x14ac:dyDescent="0.25">
      <c r="E94" t="s">
        <v>692</v>
      </c>
      <c r="F94">
        <v>100</v>
      </c>
      <c r="G94" t="s">
        <v>17</v>
      </c>
      <c r="H94" t="s">
        <v>17</v>
      </c>
      <c r="K94" t="s">
        <v>17</v>
      </c>
      <c r="L94" t="s">
        <v>17</v>
      </c>
      <c r="M94" t="s">
        <v>17</v>
      </c>
      <c r="N94" t="s">
        <v>18</v>
      </c>
      <c r="O94" t="s">
        <v>18</v>
      </c>
      <c r="P94" t="s">
        <v>605</v>
      </c>
    </row>
    <row r="95" spans="1:19" customFormat="1" x14ac:dyDescent="0.25">
      <c r="E95" t="s">
        <v>693</v>
      </c>
      <c r="F95">
        <v>100</v>
      </c>
      <c r="G95" t="s">
        <v>17</v>
      </c>
      <c r="H95" t="s">
        <v>17</v>
      </c>
      <c r="K95" t="s">
        <v>17</v>
      </c>
      <c r="L95" t="s">
        <v>17</v>
      </c>
      <c r="M95" t="s">
        <v>17</v>
      </c>
      <c r="N95" t="s">
        <v>18</v>
      </c>
      <c r="O95" t="s">
        <v>18</v>
      </c>
      <c r="P95" t="s">
        <v>605</v>
      </c>
    </row>
    <row r="96" spans="1:19" customFormat="1" x14ac:dyDescent="0.25">
      <c r="E96" t="s">
        <v>694</v>
      </c>
      <c r="F96">
        <v>100</v>
      </c>
      <c r="G96" t="s">
        <v>17</v>
      </c>
      <c r="H96" t="s">
        <v>17</v>
      </c>
      <c r="K96" t="s">
        <v>17</v>
      </c>
      <c r="L96" t="s">
        <v>17</v>
      </c>
      <c r="M96" t="s">
        <v>17</v>
      </c>
      <c r="N96" t="s">
        <v>18</v>
      </c>
      <c r="O96" t="s">
        <v>18</v>
      </c>
      <c r="P96" t="s">
        <v>605</v>
      </c>
    </row>
    <row r="97" spans="1:19" customFormat="1" x14ac:dyDescent="0.25">
      <c r="E97" t="s">
        <v>187</v>
      </c>
      <c r="F97">
        <v>100</v>
      </c>
      <c r="G97" t="s">
        <v>17</v>
      </c>
      <c r="H97" t="s">
        <v>17</v>
      </c>
      <c r="K97" t="s">
        <v>17</v>
      </c>
      <c r="L97" t="s">
        <v>17</v>
      </c>
      <c r="M97" t="s">
        <v>17</v>
      </c>
      <c r="N97" t="s">
        <v>18</v>
      </c>
      <c r="O97" t="s">
        <v>18</v>
      </c>
      <c r="P97" t="s">
        <v>605</v>
      </c>
    </row>
    <row r="98" spans="1:19" customFormat="1" x14ac:dyDescent="0.25">
      <c r="E98" t="s">
        <v>695</v>
      </c>
      <c r="F98">
        <v>100</v>
      </c>
      <c r="G98" t="s">
        <v>17</v>
      </c>
      <c r="H98" t="s">
        <v>17</v>
      </c>
      <c r="K98" t="s">
        <v>17</v>
      </c>
      <c r="L98" t="s">
        <v>17</v>
      </c>
      <c r="M98" t="s">
        <v>17</v>
      </c>
      <c r="N98" t="s">
        <v>18</v>
      </c>
      <c r="O98" t="s">
        <v>18</v>
      </c>
      <c r="P98" t="s">
        <v>605</v>
      </c>
    </row>
    <row r="99" spans="1:19" customFormat="1" x14ac:dyDescent="0.25">
      <c r="E99" t="s">
        <v>696</v>
      </c>
      <c r="F99">
        <v>100</v>
      </c>
      <c r="G99" t="s">
        <v>17</v>
      </c>
      <c r="H99" t="s">
        <v>17</v>
      </c>
      <c r="K99" t="s">
        <v>17</v>
      </c>
      <c r="L99" t="s">
        <v>17</v>
      </c>
      <c r="M99" t="s">
        <v>17</v>
      </c>
      <c r="N99" t="s">
        <v>18</v>
      </c>
      <c r="O99" t="s">
        <v>18</v>
      </c>
      <c r="P99" t="s">
        <v>605</v>
      </c>
    </row>
    <row r="100" spans="1:19" customFormat="1" x14ac:dyDescent="0.25">
      <c r="A100" s="4">
        <v>2011</v>
      </c>
      <c r="B100" s="4" t="s">
        <v>784</v>
      </c>
      <c r="C100" s="4" t="s">
        <v>785</v>
      </c>
      <c r="D100" s="4" t="s">
        <v>786</v>
      </c>
      <c r="E100" s="4" t="s">
        <v>458</v>
      </c>
      <c r="F100" s="4"/>
      <c r="G100" s="4"/>
      <c r="H100" s="4"/>
      <c r="I100" s="4"/>
      <c r="J100" s="8"/>
      <c r="K100" s="4"/>
      <c r="L100" s="4"/>
      <c r="M100" s="4"/>
      <c r="N100" s="4"/>
      <c r="O100" s="4"/>
      <c r="P100" s="4"/>
      <c r="Q100" s="4"/>
      <c r="R100" s="4"/>
      <c r="S100" s="4">
        <v>1</v>
      </c>
    </row>
    <row r="101" spans="1:19" x14ac:dyDescent="0.25">
      <c r="A101" s="4">
        <v>2011</v>
      </c>
      <c r="B101" s="4" t="s">
        <v>237</v>
      </c>
      <c r="C101" s="4" t="s">
        <v>238</v>
      </c>
      <c r="D101" s="4" t="s">
        <v>239</v>
      </c>
      <c r="E101" s="4" t="s">
        <v>240</v>
      </c>
      <c r="F101" s="4"/>
      <c r="G101" s="4"/>
      <c r="H101" s="4"/>
      <c r="I101" s="4"/>
      <c r="J101" s="8"/>
      <c r="K101" s="4"/>
      <c r="L101" s="4"/>
      <c r="M101" s="4"/>
      <c r="N101" s="4"/>
      <c r="O101" s="4"/>
      <c r="P101" s="4"/>
      <c r="Q101" s="4"/>
      <c r="R101" s="4"/>
      <c r="S101" s="4">
        <v>1</v>
      </c>
    </row>
    <row r="102" spans="1:19" customFormat="1" x14ac:dyDescent="0.25">
      <c r="A102" s="4">
        <v>2011</v>
      </c>
      <c r="B102" s="4" t="s">
        <v>491</v>
      </c>
      <c r="C102" s="4" t="s">
        <v>492</v>
      </c>
      <c r="D102" s="4" t="s">
        <v>493</v>
      </c>
      <c r="E102" s="4" t="s">
        <v>494</v>
      </c>
      <c r="F102" s="4"/>
      <c r="G102" s="4"/>
      <c r="H102" s="4"/>
      <c r="I102" s="4"/>
      <c r="J102" s="8"/>
      <c r="K102" s="4"/>
      <c r="L102" s="4"/>
      <c r="M102" s="4"/>
      <c r="N102" s="4"/>
      <c r="O102" s="4"/>
      <c r="P102" s="4"/>
      <c r="Q102" s="4"/>
      <c r="R102" s="4"/>
      <c r="S102" s="4">
        <v>1</v>
      </c>
    </row>
    <row r="103" spans="1:19" customFormat="1" x14ac:dyDescent="0.25">
      <c r="A103">
        <v>2011</v>
      </c>
      <c r="B103" t="s">
        <v>103</v>
      </c>
      <c r="C103" t="s">
        <v>399</v>
      </c>
      <c r="D103" t="s">
        <v>400</v>
      </c>
      <c r="E103" t="s">
        <v>401</v>
      </c>
      <c r="J103">
        <f>MAX(F104:F110)</f>
        <v>556</v>
      </c>
      <c r="Q103" t="s">
        <v>296</v>
      </c>
      <c r="R103" t="s">
        <v>402</v>
      </c>
    </row>
    <row r="104" spans="1:19" customFormat="1" x14ac:dyDescent="0.25">
      <c r="E104" t="s">
        <v>403</v>
      </c>
      <c r="F104">
        <v>556</v>
      </c>
      <c r="G104" t="s">
        <v>18</v>
      </c>
      <c r="H104" t="s">
        <v>17</v>
      </c>
      <c r="I104" t="s">
        <v>303</v>
      </c>
      <c r="K104" t="s">
        <v>17</v>
      </c>
      <c r="L104" t="s">
        <v>17</v>
      </c>
      <c r="M104" t="s">
        <v>18</v>
      </c>
      <c r="N104" t="s">
        <v>18</v>
      </c>
      <c r="O104" t="s">
        <v>18</v>
      </c>
    </row>
    <row r="105" spans="1:19" customFormat="1" x14ac:dyDescent="0.25">
      <c r="E105" t="s">
        <v>404</v>
      </c>
      <c r="F105">
        <v>556</v>
      </c>
      <c r="G105" t="s">
        <v>17</v>
      </c>
      <c r="H105" t="s">
        <v>17</v>
      </c>
      <c r="K105" t="s">
        <v>18</v>
      </c>
      <c r="L105" t="s">
        <v>18</v>
      </c>
      <c r="M105" t="s">
        <v>18</v>
      </c>
      <c r="N105" t="s">
        <v>18</v>
      </c>
      <c r="O105" t="s">
        <v>18</v>
      </c>
    </row>
    <row r="106" spans="1:19" customFormat="1" x14ac:dyDescent="0.25">
      <c r="E106" t="s">
        <v>405</v>
      </c>
      <c r="F106">
        <v>556</v>
      </c>
      <c r="G106" t="s">
        <v>18</v>
      </c>
      <c r="H106" t="s">
        <v>17</v>
      </c>
      <c r="I106" t="s">
        <v>303</v>
      </c>
      <c r="K106" t="s">
        <v>18</v>
      </c>
      <c r="L106" t="s">
        <v>17</v>
      </c>
      <c r="M106" t="s">
        <v>18</v>
      </c>
      <c r="N106" t="s">
        <v>18</v>
      </c>
      <c r="O106" t="s">
        <v>18</v>
      </c>
      <c r="P106" t="s">
        <v>231</v>
      </c>
    </row>
    <row r="107" spans="1:19" customFormat="1" x14ac:dyDescent="0.25">
      <c r="E107" t="s">
        <v>406</v>
      </c>
      <c r="F107">
        <v>556</v>
      </c>
      <c r="G107" t="s">
        <v>17</v>
      </c>
      <c r="H107" t="s">
        <v>17</v>
      </c>
      <c r="K107" t="s">
        <v>17</v>
      </c>
      <c r="L107" t="s">
        <v>18</v>
      </c>
      <c r="M107" t="s">
        <v>18</v>
      </c>
      <c r="N107" t="s">
        <v>18</v>
      </c>
      <c r="O107" t="s">
        <v>18</v>
      </c>
    </row>
    <row r="108" spans="1:19" customFormat="1" x14ac:dyDescent="0.25">
      <c r="E108" t="s">
        <v>407</v>
      </c>
      <c r="F108">
        <v>556</v>
      </c>
      <c r="G108" t="s">
        <v>17</v>
      </c>
      <c r="H108" t="s">
        <v>17</v>
      </c>
      <c r="K108" t="s">
        <v>17</v>
      </c>
      <c r="L108" t="s">
        <v>17</v>
      </c>
      <c r="M108" t="s">
        <v>18</v>
      </c>
      <c r="N108" t="s">
        <v>18</v>
      </c>
      <c r="O108" t="s">
        <v>18</v>
      </c>
    </row>
    <row r="109" spans="1:19" customFormat="1" x14ac:dyDescent="0.25">
      <c r="E109" t="s">
        <v>408</v>
      </c>
      <c r="F109">
        <v>556</v>
      </c>
      <c r="G109" t="s">
        <v>17</v>
      </c>
      <c r="H109" t="s">
        <v>17</v>
      </c>
      <c r="K109" t="s">
        <v>17</v>
      </c>
      <c r="L109" t="s">
        <v>18</v>
      </c>
      <c r="M109" t="s">
        <v>18</v>
      </c>
      <c r="N109" t="s">
        <v>18</v>
      </c>
      <c r="O109" t="s">
        <v>18</v>
      </c>
    </row>
    <row r="110" spans="1:19" customFormat="1" x14ac:dyDescent="0.25">
      <c r="E110" t="s">
        <v>409</v>
      </c>
      <c r="F110">
        <v>556</v>
      </c>
      <c r="G110" t="s">
        <v>17</v>
      </c>
      <c r="H110" t="s">
        <v>17</v>
      </c>
      <c r="K110" t="s">
        <v>18</v>
      </c>
      <c r="L110" t="s">
        <v>18</v>
      </c>
      <c r="M110" t="s">
        <v>18</v>
      </c>
      <c r="N110" t="s">
        <v>18</v>
      </c>
      <c r="O110" t="s">
        <v>18</v>
      </c>
    </row>
    <row r="111" spans="1:19" x14ac:dyDescent="0.25">
      <c r="A111">
        <v>2011</v>
      </c>
      <c r="B111" t="s">
        <v>103</v>
      </c>
      <c r="C111" t="s">
        <v>444</v>
      </c>
      <c r="D111" t="s">
        <v>445</v>
      </c>
      <c r="J111">
        <f>MAX(F112:F114)</f>
        <v>294</v>
      </c>
      <c r="Q111" t="s">
        <v>296</v>
      </c>
      <c r="R111" t="s">
        <v>446</v>
      </c>
    </row>
    <row r="112" spans="1:19" customFormat="1" x14ac:dyDescent="0.25">
      <c r="E112" t="s">
        <v>447</v>
      </c>
      <c r="F112">
        <v>294</v>
      </c>
      <c r="G112" t="s">
        <v>17</v>
      </c>
      <c r="H112" t="s">
        <v>17</v>
      </c>
      <c r="K112" t="s">
        <v>17</v>
      </c>
      <c r="L112" t="s">
        <v>18</v>
      </c>
      <c r="M112" t="s">
        <v>18</v>
      </c>
      <c r="N112" t="s">
        <v>18</v>
      </c>
      <c r="O112" t="s">
        <v>18</v>
      </c>
      <c r="P112" t="s">
        <v>277</v>
      </c>
    </row>
    <row r="113" spans="1:19" customFormat="1" x14ac:dyDescent="0.25">
      <c r="E113" t="s">
        <v>448</v>
      </c>
      <c r="F113">
        <v>294</v>
      </c>
      <c r="G113" t="s">
        <v>17</v>
      </c>
      <c r="H113" t="s">
        <v>17</v>
      </c>
      <c r="I113" t="s">
        <v>449</v>
      </c>
      <c r="K113" t="s">
        <v>17</v>
      </c>
      <c r="L113" t="s">
        <v>18</v>
      </c>
      <c r="M113" t="s">
        <v>18</v>
      </c>
      <c r="N113" t="s">
        <v>18</v>
      </c>
      <c r="O113" t="s">
        <v>18</v>
      </c>
      <c r="P113" t="s">
        <v>277</v>
      </c>
    </row>
    <row r="114" spans="1:19" customFormat="1" x14ac:dyDescent="0.25">
      <c r="E114" t="s">
        <v>450</v>
      </c>
      <c r="F114">
        <v>294</v>
      </c>
      <c r="G114" t="s">
        <v>17</v>
      </c>
      <c r="H114" t="s">
        <v>17</v>
      </c>
      <c r="K114" t="s">
        <v>17</v>
      </c>
      <c r="L114" t="s">
        <v>18</v>
      </c>
      <c r="M114" t="s">
        <v>17</v>
      </c>
      <c r="N114" t="s">
        <v>18</v>
      </c>
      <c r="O114" t="s">
        <v>18</v>
      </c>
    </row>
    <row r="115" spans="1:19" customFormat="1" x14ac:dyDescent="0.25">
      <c r="A115" s="4">
        <v>2012</v>
      </c>
      <c r="B115" s="4" t="s">
        <v>327</v>
      </c>
      <c r="C115" s="4" t="s">
        <v>104</v>
      </c>
      <c r="D115" s="4" t="s">
        <v>328</v>
      </c>
      <c r="E115" s="4" t="s">
        <v>329</v>
      </c>
      <c r="F115" s="4"/>
      <c r="G115" s="4"/>
      <c r="H115" s="4"/>
      <c r="I115" s="4"/>
      <c r="J115" s="8"/>
      <c r="K115" s="4"/>
      <c r="L115" s="4"/>
      <c r="M115" s="4"/>
      <c r="N115" s="4"/>
      <c r="O115" s="4"/>
      <c r="P115" s="4"/>
      <c r="Q115" s="4"/>
      <c r="R115" s="4"/>
      <c r="S115" s="4">
        <v>1</v>
      </c>
    </row>
    <row r="116" spans="1:19" customFormat="1" x14ac:dyDescent="0.25">
      <c r="A116">
        <v>2012</v>
      </c>
      <c r="B116" t="s">
        <v>103</v>
      </c>
      <c r="C116" t="s">
        <v>38</v>
      </c>
      <c r="D116" t="s">
        <v>274</v>
      </c>
      <c r="E116" t="s">
        <v>275</v>
      </c>
      <c r="F116">
        <v>296</v>
      </c>
      <c r="G116" t="s">
        <v>17</v>
      </c>
      <c r="H116" t="s">
        <v>18</v>
      </c>
      <c r="I116" t="s">
        <v>276</v>
      </c>
      <c r="J116">
        <f>MAX(F116)</f>
        <v>296</v>
      </c>
      <c r="K116" t="s">
        <v>17</v>
      </c>
      <c r="L116" t="s">
        <v>17</v>
      </c>
      <c r="M116" t="s">
        <v>17</v>
      </c>
      <c r="N116" t="s">
        <v>17</v>
      </c>
      <c r="O116" t="s">
        <v>18</v>
      </c>
      <c r="P116" t="s">
        <v>277</v>
      </c>
      <c r="Q116" t="s">
        <v>247</v>
      </c>
      <c r="R116" t="s">
        <v>278</v>
      </c>
    </row>
    <row r="117" spans="1:19" x14ac:dyDescent="0.25">
      <c r="A117">
        <v>2012</v>
      </c>
      <c r="B117" t="s">
        <v>103</v>
      </c>
      <c r="C117" t="s">
        <v>472</v>
      </c>
      <c r="D117" t="s">
        <v>556</v>
      </c>
      <c r="E117" t="s">
        <v>557</v>
      </c>
      <c r="J117">
        <f>MAX(F118:F120)</f>
        <v>6730</v>
      </c>
      <c r="Q117" t="s">
        <v>296</v>
      </c>
      <c r="R117" t="s">
        <v>558</v>
      </c>
    </row>
    <row r="118" spans="1:19" customFormat="1" x14ac:dyDescent="0.25">
      <c r="E118" t="s">
        <v>559</v>
      </c>
      <c r="F118">
        <v>6730</v>
      </c>
      <c r="G118" t="s">
        <v>18</v>
      </c>
      <c r="H118" t="s">
        <v>17</v>
      </c>
      <c r="I118" t="s">
        <v>303</v>
      </c>
      <c r="K118" t="s">
        <v>18</v>
      </c>
      <c r="L118" t="s">
        <v>17</v>
      </c>
      <c r="M118" t="s">
        <v>18</v>
      </c>
      <c r="N118" t="s">
        <v>18</v>
      </c>
      <c r="O118" t="s">
        <v>18</v>
      </c>
      <c r="P118" t="s">
        <v>560</v>
      </c>
    </row>
    <row r="119" spans="1:19" customFormat="1" x14ac:dyDescent="0.25">
      <c r="E119" t="s">
        <v>561</v>
      </c>
      <c r="F119">
        <v>6730</v>
      </c>
      <c r="G119" t="s">
        <v>18</v>
      </c>
      <c r="H119" t="s">
        <v>17</v>
      </c>
      <c r="I119" t="s">
        <v>303</v>
      </c>
      <c r="K119" t="s">
        <v>18</v>
      </c>
      <c r="L119" t="s">
        <v>18</v>
      </c>
      <c r="M119" t="s">
        <v>18</v>
      </c>
      <c r="N119" t="s">
        <v>18</v>
      </c>
      <c r="O119" t="s">
        <v>18</v>
      </c>
      <c r="P119" t="s">
        <v>209</v>
      </c>
    </row>
    <row r="120" spans="1:19" customFormat="1" x14ac:dyDescent="0.25">
      <c r="E120" t="s">
        <v>562</v>
      </c>
      <c r="F120">
        <v>6730</v>
      </c>
      <c r="G120" t="s">
        <v>18</v>
      </c>
      <c r="H120" t="s">
        <v>17</v>
      </c>
      <c r="I120" t="s">
        <v>303</v>
      </c>
      <c r="K120" t="s">
        <v>18</v>
      </c>
      <c r="L120" t="s">
        <v>17</v>
      </c>
      <c r="M120" t="s">
        <v>18</v>
      </c>
      <c r="N120" t="s">
        <v>18</v>
      </c>
      <c r="O120" t="s">
        <v>18</v>
      </c>
      <c r="P120" t="s">
        <v>209</v>
      </c>
    </row>
    <row r="121" spans="1:19" x14ac:dyDescent="0.25">
      <c r="A121">
        <v>2012</v>
      </c>
      <c r="B121" t="s">
        <v>697</v>
      </c>
      <c r="C121" t="s">
        <v>104</v>
      </c>
      <c r="D121" t="s">
        <v>698</v>
      </c>
      <c r="E121" t="s">
        <v>699</v>
      </c>
      <c r="J121">
        <f>MAX(F122:F127)</f>
        <v>1826</v>
      </c>
      <c r="Q121" t="s">
        <v>700</v>
      </c>
      <c r="R121" t="s">
        <v>701</v>
      </c>
    </row>
    <row r="122" spans="1:19" customFormat="1" x14ac:dyDescent="0.25">
      <c r="E122" t="s">
        <v>702</v>
      </c>
      <c r="F122">
        <v>1826</v>
      </c>
      <c r="G122" t="s">
        <v>17</v>
      </c>
      <c r="H122" t="s">
        <v>17</v>
      </c>
      <c r="K122" t="s">
        <v>17</v>
      </c>
      <c r="L122" t="s">
        <v>17</v>
      </c>
      <c r="M122" t="s">
        <v>18</v>
      </c>
      <c r="N122" t="s">
        <v>18</v>
      </c>
      <c r="O122" t="s">
        <v>18</v>
      </c>
      <c r="P122" t="s">
        <v>703</v>
      </c>
    </row>
    <row r="123" spans="1:19" customFormat="1" x14ac:dyDescent="0.25">
      <c r="E123" t="s">
        <v>704</v>
      </c>
      <c r="F123">
        <v>1826</v>
      </c>
      <c r="G123" t="s">
        <v>17</v>
      </c>
      <c r="H123" t="s">
        <v>17</v>
      </c>
      <c r="K123" t="s">
        <v>17</v>
      </c>
      <c r="L123" t="s">
        <v>17</v>
      </c>
      <c r="M123" t="s">
        <v>18</v>
      </c>
      <c r="N123" t="s">
        <v>18</v>
      </c>
      <c r="O123" t="s">
        <v>18</v>
      </c>
      <c r="P123" t="s">
        <v>605</v>
      </c>
    </row>
    <row r="124" spans="1:19" customFormat="1" x14ac:dyDescent="0.25">
      <c r="E124" t="s">
        <v>30</v>
      </c>
      <c r="F124">
        <v>1826</v>
      </c>
      <c r="G124" t="s">
        <v>17</v>
      </c>
      <c r="H124" t="s">
        <v>17</v>
      </c>
      <c r="K124" t="s">
        <v>17</v>
      </c>
      <c r="L124" t="s">
        <v>17</v>
      </c>
      <c r="M124" t="s">
        <v>18</v>
      </c>
      <c r="N124" t="s">
        <v>18</v>
      </c>
      <c r="O124" t="s">
        <v>18</v>
      </c>
      <c r="P124" t="s">
        <v>605</v>
      </c>
    </row>
    <row r="125" spans="1:19" customFormat="1" x14ac:dyDescent="0.25">
      <c r="E125" t="s">
        <v>705</v>
      </c>
      <c r="F125">
        <v>1826</v>
      </c>
      <c r="G125" t="s">
        <v>17</v>
      </c>
      <c r="H125" t="s">
        <v>17</v>
      </c>
      <c r="K125" t="s">
        <v>17</v>
      </c>
      <c r="L125" t="s">
        <v>18</v>
      </c>
      <c r="M125" t="s">
        <v>18</v>
      </c>
      <c r="N125" t="s">
        <v>18</v>
      </c>
      <c r="O125" t="s">
        <v>18</v>
      </c>
      <c r="P125" t="s">
        <v>605</v>
      </c>
    </row>
    <row r="126" spans="1:19" customFormat="1" x14ac:dyDescent="0.25">
      <c r="E126" t="s">
        <v>706</v>
      </c>
      <c r="F126">
        <v>1826</v>
      </c>
      <c r="G126" t="s">
        <v>17</v>
      </c>
      <c r="H126" t="s">
        <v>17</v>
      </c>
      <c r="K126" t="s">
        <v>17</v>
      </c>
      <c r="L126" t="s">
        <v>17</v>
      </c>
      <c r="M126" t="s">
        <v>18</v>
      </c>
      <c r="N126" t="s">
        <v>18</v>
      </c>
      <c r="O126" t="s">
        <v>18</v>
      </c>
      <c r="P126" t="s">
        <v>605</v>
      </c>
    </row>
    <row r="127" spans="1:19" customFormat="1" x14ac:dyDescent="0.25">
      <c r="E127" t="s">
        <v>707</v>
      </c>
      <c r="F127">
        <v>1826</v>
      </c>
      <c r="G127" t="s">
        <v>17</v>
      </c>
      <c r="H127" t="s">
        <v>17</v>
      </c>
      <c r="K127" t="s">
        <v>17</v>
      </c>
      <c r="L127" t="s">
        <v>17</v>
      </c>
      <c r="M127" t="s">
        <v>18</v>
      </c>
      <c r="N127" t="s">
        <v>18</v>
      </c>
      <c r="O127" t="s">
        <v>18</v>
      </c>
      <c r="P127" t="s">
        <v>703</v>
      </c>
    </row>
    <row r="128" spans="1:19" x14ac:dyDescent="0.25">
      <c r="A128">
        <v>2013</v>
      </c>
      <c r="B128" t="s">
        <v>245</v>
      </c>
      <c r="C128" t="s">
        <v>113</v>
      </c>
      <c r="D128" t="s">
        <v>246</v>
      </c>
      <c r="J128">
        <f>MAX(F129:F133)</f>
        <v>949</v>
      </c>
      <c r="Q128" t="s">
        <v>247</v>
      </c>
      <c r="R128" t="s">
        <v>248</v>
      </c>
    </row>
    <row r="129" spans="1:19" customFormat="1" x14ac:dyDescent="0.25">
      <c r="E129" t="s">
        <v>249</v>
      </c>
      <c r="F129" s="2">
        <v>949</v>
      </c>
      <c r="G129" t="s">
        <v>17</v>
      </c>
      <c r="H129" t="s">
        <v>17</v>
      </c>
      <c r="K129" t="s">
        <v>17</v>
      </c>
      <c r="L129" t="s">
        <v>18</v>
      </c>
      <c r="M129" t="s">
        <v>17</v>
      </c>
      <c r="N129" t="s">
        <v>18</v>
      </c>
      <c r="O129" t="s">
        <v>18</v>
      </c>
      <c r="P129" t="s">
        <v>110</v>
      </c>
    </row>
    <row r="130" spans="1:19" customFormat="1" x14ac:dyDescent="0.25">
      <c r="E130" t="s">
        <v>250</v>
      </c>
      <c r="F130" s="2">
        <v>821</v>
      </c>
      <c r="G130" t="s">
        <v>17</v>
      </c>
      <c r="H130" t="s">
        <v>17</v>
      </c>
      <c r="K130" t="s">
        <v>17</v>
      </c>
      <c r="L130" t="s">
        <v>18</v>
      </c>
      <c r="M130" t="s">
        <v>17</v>
      </c>
      <c r="N130" t="s">
        <v>18</v>
      </c>
      <c r="O130" t="s">
        <v>18</v>
      </c>
      <c r="P130" t="s">
        <v>26</v>
      </c>
    </row>
    <row r="131" spans="1:19" customFormat="1" x14ac:dyDescent="0.25">
      <c r="E131" t="s">
        <v>251</v>
      </c>
      <c r="F131" s="2">
        <v>821</v>
      </c>
      <c r="G131" t="s">
        <v>17</v>
      </c>
      <c r="H131" t="s">
        <v>17</v>
      </c>
      <c r="K131" t="s">
        <v>17</v>
      </c>
      <c r="L131" t="s">
        <v>18</v>
      </c>
      <c r="M131" t="s">
        <v>17</v>
      </c>
      <c r="N131" t="s">
        <v>18</v>
      </c>
      <c r="O131" t="s">
        <v>18</v>
      </c>
      <c r="P131" t="s">
        <v>110</v>
      </c>
    </row>
    <row r="132" spans="1:19" customFormat="1" x14ac:dyDescent="0.25">
      <c r="E132" t="s">
        <v>252</v>
      </c>
      <c r="F132" s="2">
        <v>821</v>
      </c>
      <c r="G132" t="s">
        <v>17</v>
      </c>
      <c r="H132" t="s">
        <v>17</v>
      </c>
      <c r="K132" t="s">
        <v>18</v>
      </c>
      <c r="L132" t="s">
        <v>18</v>
      </c>
      <c r="M132" t="s">
        <v>18</v>
      </c>
      <c r="N132" t="s">
        <v>18</v>
      </c>
      <c r="O132" t="s">
        <v>18</v>
      </c>
      <c r="P132" t="s">
        <v>110</v>
      </c>
    </row>
    <row r="133" spans="1:19" customFormat="1" x14ac:dyDescent="0.25">
      <c r="E133" t="s">
        <v>253</v>
      </c>
      <c r="F133" s="2">
        <v>821</v>
      </c>
      <c r="G133" t="s">
        <v>17</v>
      </c>
      <c r="H133" t="s">
        <v>17</v>
      </c>
      <c r="K133" t="s">
        <v>17</v>
      </c>
      <c r="L133" t="s">
        <v>18</v>
      </c>
      <c r="M133" t="s">
        <v>17</v>
      </c>
      <c r="N133" t="s">
        <v>18</v>
      </c>
      <c r="O133" t="s">
        <v>18</v>
      </c>
      <c r="P133" t="s">
        <v>110</v>
      </c>
    </row>
    <row r="134" spans="1:19" customFormat="1" x14ac:dyDescent="0.25">
      <c r="A134">
        <v>2013</v>
      </c>
      <c r="B134" t="s">
        <v>245</v>
      </c>
      <c r="C134" t="s">
        <v>113</v>
      </c>
      <c r="D134" t="s">
        <v>459</v>
      </c>
      <c r="E134" t="s">
        <v>460</v>
      </c>
      <c r="J134">
        <f>MAX(F135:F141)</f>
        <v>1025</v>
      </c>
      <c r="Q134" t="s">
        <v>461</v>
      </c>
      <c r="R134" t="s">
        <v>462</v>
      </c>
    </row>
    <row r="135" spans="1:19" customFormat="1" x14ac:dyDescent="0.25">
      <c r="E135" t="s">
        <v>463</v>
      </c>
      <c r="F135">
        <v>1025</v>
      </c>
      <c r="G135" t="s">
        <v>17</v>
      </c>
      <c r="H135" t="s">
        <v>17</v>
      </c>
      <c r="I135" t="s">
        <v>464</v>
      </c>
      <c r="K135" t="s">
        <v>17</v>
      </c>
      <c r="L135" t="s">
        <v>17</v>
      </c>
      <c r="M135" t="s">
        <v>17</v>
      </c>
      <c r="N135" t="s">
        <v>18</v>
      </c>
      <c r="O135" t="s">
        <v>18</v>
      </c>
      <c r="P135" t="s">
        <v>110</v>
      </c>
    </row>
    <row r="136" spans="1:19" customFormat="1" x14ac:dyDescent="0.25">
      <c r="E136" t="s">
        <v>465</v>
      </c>
      <c r="F136">
        <v>914</v>
      </c>
      <c r="G136" t="s">
        <v>17</v>
      </c>
      <c r="H136" t="s">
        <v>17</v>
      </c>
      <c r="I136" t="s">
        <v>464</v>
      </c>
      <c r="K136" t="s">
        <v>17</v>
      </c>
      <c r="L136" t="s">
        <v>17</v>
      </c>
      <c r="M136" t="s">
        <v>17</v>
      </c>
      <c r="N136" t="s">
        <v>18</v>
      </c>
      <c r="O136" t="s">
        <v>18</v>
      </c>
      <c r="P136" t="s">
        <v>110</v>
      </c>
    </row>
    <row r="137" spans="1:19" customFormat="1" x14ac:dyDescent="0.25">
      <c r="E137" t="s">
        <v>466</v>
      </c>
      <c r="F137">
        <v>914</v>
      </c>
      <c r="G137" t="s">
        <v>17</v>
      </c>
      <c r="H137" t="s">
        <v>17</v>
      </c>
      <c r="I137" t="s">
        <v>464</v>
      </c>
      <c r="K137" t="s">
        <v>17</v>
      </c>
      <c r="L137" t="s">
        <v>17</v>
      </c>
      <c r="M137" t="s">
        <v>17</v>
      </c>
      <c r="N137" t="s">
        <v>18</v>
      </c>
      <c r="O137" t="s">
        <v>18</v>
      </c>
      <c r="P137" t="s">
        <v>110</v>
      </c>
    </row>
    <row r="138" spans="1:19" customFormat="1" x14ac:dyDescent="0.25">
      <c r="E138" t="s">
        <v>467</v>
      </c>
      <c r="F138">
        <v>914</v>
      </c>
      <c r="G138" t="s">
        <v>17</v>
      </c>
      <c r="H138" t="s">
        <v>17</v>
      </c>
      <c r="I138" t="s">
        <v>464</v>
      </c>
      <c r="K138" t="s">
        <v>17</v>
      </c>
      <c r="L138" t="s">
        <v>17</v>
      </c>
      <c r="M138" t="s">
        <v>17</v>
      </c>
      <c r="N138" t="s">
        <v>18</v>
      </c>
      <c r="O138" t="s">
        <v>18</v>
      </c>
      <c r="P138" t="s">
        <v>110</v>
      </c>
    </row>
    <row r="139" spans="1:19" customFormat="1" x14ac:dyDescent="0.25">
      <c r="E139" t="s">
        <v>468</v>
      </c>
      <c r="F139">
        <v>914</v>
      </c>
      <c r="G139" t="s">
        <v>17</v>
      </c>
      <c r="H139" t="s">
        <v>17</v>
      </c>
      <c r="I139" t="s">
        <v>464</v>
      </c>
      <c r="K139" t="s">
        <v>17</v>
      </c>
      <c r="L139" t="s">
        <v>17</v>
      </c>
      <c r="M139" t="s">
        <v>17</v>
      </c>
      <c r="N139" t="s">
        <v>18</v>
      </c>
      <c r="O139" t="s">
        <v>18</v>
      </c>
      <c r="P139" t="s">
        <v>110</v>
      </c>
    </row>
    <row r="140" spans="1:19" customFormat="1" x14ac:dyDescent="0.25">
      <c r="E140" t="s">
        <v>469</v>
      </c>
      <c r="F140">
        <v>914</v>
      </c>
      <c r="G140" t="s">
        <v>17</v>
      </c>
      <c r="H140" t="s">
        <v>17</v>
      </c>
      <c r="I140" t="s">
        <v>464</v>
      </c>
      <c r="K140" t="s">
        <v>17</v>
      </c>
      <c r="L140" t="s">
        <v>17</v>
      </c>
      <c r="M140" t="s">
        <v>17</v>
      </c>
      <c r="N140" t="s">
        <v>18</v>
      </c>
      <c r="O140" t="s">
        <v>18</v>
      </c>
      <c r="P140" t="s">
        <v>110</v>
      </c>
    </row>
    <row r="141" spans="1:19" customFormat="1" x14ac:dyDescent="0.25">
      <c r="E141" t="s">
        <v>470</v>
      </c>
      <c r="F141">
        <v>914</v>
      </c>
      <c r="G141" t="s">
        <v>17</v>
      </c>
      <c r="H141" t="s">
        <v>17</v>
      </c>
      <c r="I141" t="s">
        <v>464</v>
      </c>
      <c r="K141" t="s">
        <v>17</v>
      </c>
      <c r="L141" t="s">
        <v>17</v>
      </c>
      <c r="M141" t="s">
        <v>17</v>
      </c>
      <c r="N141" t="s">
        <v>18</v>
      </c>
      <c r="O141" t="s">
        <v>18</v>
      </c>
      <c r="P141" t="s">
        <v>110</v>
      </c>
    </row>
    <row r="142" spans="1:19" x14ac:dyDescent="0.25">
      <c r="A142" s="4">
        <v>2013</v>
      </c>
      <c r="B142" s="4" t="s">
        <v>753</v>
      </c>
      <c r="C142" s="4" t="s">
        <v>754</v>
      </c>
      <c r="D142" s="4" t="s">
        <v>755</v>
      </c>
      <c r="E142" s="4" t="s">
        <v>454</v>
      </c>
      <c r="F142" s="4"/>
      <c r="G142" s="4"/>
      <c r="H142" s="4"/>
      <c r="I142" s="4"/>
      <c r="J142" s="8"/>
      <c r="K142" s="4"/>
      <c r="L142" s="4"/>
      <c r="M142" s="4"/>
      <c r="N142" s="4"/>
      <c r="O142" s="4"/>
      <c r="P142" s="4"/>
      <c r="Q142" s="4"/>
      <c r="R142" s="4"/>
      <c r="S142" s="4">
        <v>1</v>
      </c>
    </row>
    <row r="143" spans="1:19" x14ac:dyDescent="0.25">
      <c r="A143">
        <v>2013</v>
      </c>
      <c r="B143" t="s">
        <v>593</v>
      </c>
      <c r="C143" t="s">
        <v>594</v>
      </c>
      <c r="D143" t="s">
        <v>595</v>
      </c>
      <c r="E143" t="s">
        <v>596</v>
      </c>
      <c r="F143">
        <v>607</v>
      </c>
      <c r="G143" s="2" t="s">
        <v>16</v>
      </c>
      <c r="H143" s="2" t="s">
        <v>16</v>
      </c>
      <c r="J143">
        <f>MAX(F143)</f>
        <v>607</v>
      </c>
      <c r="K143" t="s">
        <v>17</v>
      </c>
      <c r="L143" t="s">
        <v>18</v>
      </c>
      <c r="M143" t="s">
        <v>18</v>
      </c>
      <c r="N143" t="s">
        <v>18</v>
      </c>
      <c r="O143" t="s">
        <v>18</v>
      </c>
      <c r="P143" t="s">
        <v>209</v>
      </c>
      <c r="Q143" t="s">
        <v>597</v>
      </c>
      <c r="R143" t="s">
        <v>598</v>
      </c>
    </row>
    <row r="144" spans="1:19" customFormat="1" x14ac:dyDescent="0.25">
      <c r="A144" s="4">
        <v>2013</v>
      </c>
      <c r="B144" s="4" t="s">
        <v>103</v>
      </c>
      <c r="C144" s="4" t="s">
        <v>495</v>
      </c>
      <c r="D144" s="4" t="s">
        <v>496</v>
      </c>
      <c r="E144" s="4" t="s">
        <v>497</v>
      </c>
      <c r="F144" s="4"/>
      <c r="G144" s="4"/>
      <c r="H144" s="4"/>
      <c r="I144" s="4"/>
      <c r="J144" s="8"/>
      <c r="K144" s="4"/>
      <c r="L144" s="4"/>
      <c r="M144" s="4"/>
      <c r="N144" s="4"/>
      <c r="O144" s="4"/>
      <c r="P144" s="4"/>
      <c r="Q144" s="4"/>
      <c r="R144" s="4"/>
      <c r="S144" s="4">
        <v>1</v>
      </c>
    </row>
    <row r="145" spans="1:19" x14ac:dyDescent="0.25">
      <c r="A145">
        <v>2013</v>
      </c>
      <c r="B145" t="s">
        <v>642</v>
      </c>
      <c r="C145" t="s">
        <v>113</v>
      </c>
      <c r="D145" t="s">
        <v>643</v>
      </c>
      <c r="E145" t="s">
        <v>644</v>
      </c>
      <c r="J145">
        <f>MAX(F146:F150)</f>
        <v>354</v>
      </c>
      <c r="Q145" t="s">
        <v>283</v>
      </c>
      <c r="R145" t="s">
        <v>645</v>
      </c>
    </row>
    <row r="146" spans="1:19" customFormat="1" x14ac:dyDescent="0.25">
      <c r="E146" t="s">
        <v>646</v>
      </c>
      <c r="F146">
        <v>354</v>
      </c>
      <c r="G146" t="s">
        <v>17</v>
      </c>
      <c r="H146" t="s">
        <v>17</v>
      </c>
      <c r="K146" t="s">
        <v>17</v>
      </c>
      <c r="L146" t="s">
        <v>17</v>
      </c>
      <c r="M146" t="s">
        <v>17</v>
      </c>
      <c r="N146" t="s">
        <v>18</v>
      </c>
      <c r="O146" t="s">
        <v>18</v>
      </c>
      <c r="P146" t="s">
        <v>605</v>
      </c>
    </row>
    <row r="147" spans="1:19" customFormat="1" x14ac:dyDescent="0.25">
      <c r="E147" t="s">
        <v>647</v>
      </c>
      <c r="F147">
        <v>354</v>
      </c>
      <c r="G147" t="s">
        <v>17</v>
      </c>
      <c r="H147" t="s">
        <v>17</v>
      </c>
      <c r="K147" t="s">
        <v>17</v>
      </c>
      <c r="L147" t="s">
        <v>17</v>
      </c>
      <c r="M147" t="s">
        <v>17</v>
      </c>
      <c r="N147" t="s">
        <v>18</v>
      </c>
      <c r="O147" t="s">
        <v>18</v>
      </c>
      <c r="P147" t="s">
        <v>605</v>
      </c>
    </row>
    <row r="148" spans="1:19" customFormat="1" x14ac:dyDescent="0.25">
      <c r="E148" t="s">
        <v>648</v>
      </c>
      <c r="F148">
        <v>354</v>
      </c>
      <c r="G148" t="s">
        <v>17</v>
      </c>
      <c r="H148" t="s">
        <v>17</v>
      </c>
      <c r="K148" t="s">
        <v>17</v>
      </c>
      <c r="L148" t="s">
        <v>17</v>
      </c>
      <c r="M148" t="s">
        <v>17</v>
      </c>
      <c r="N148" t="s">
        <v>18</v>
      </c>
      <c r="O148" t="s">
        <v>18</v>
      </c>
      <c r="P148" t="s">
        <v>605</v>
      </c>
    </row>
    <row r="149" spans="1:19" customFormat="1" x14ac:dyDescent="0.25">
      <c r="E149" t="s">
        <v>649</v>
      </c>
      <c r="F149">
        <v>354</v>
      </c>
      <c r="G149" t="s">
        <v>17</v>
      </c>
      <c r="H149" t="s">
        <v>17</v>
      </c>
      <c r="K149" t="s">
        <v>17</v>
      </c>
      <c r="L149" t="s">
        <v>17</v>
      </c>
      <c r="M149" t="s">
        <v>17</v>
      </c>
      <c r="N149" t="s">
        <v>18</v>
      </c>
      <c r="O149" t="s">
        <v>18</v>
      </c>
      <c r="P149" t="s">
        <v>605</v>
      </c>
    </row>
    <row r="150" spans="1:19" customFormat="1" x14ac:dyDescent="0.25">
      <c r="E150" t="s">
        <v>650</v>
      </c>
      <c r="F150">
        <v>354</v>
      </c>
      <c r="G150" t="s">
        <v>17</v>
      </c>
      <c r="H150" t="s">
        <v>17</v>
      </c>
      <c r="K150" t="s">
        <v>17</v>
      </c>
      <c r="L150" t="s">
        <v>17</v>
      </c>
      <c r="M150" t="s">
        <v>17</v>
      </c>
      <c r="N150" t="s">
        <v>18</v>
      </c>
      <c r="O150" t="s">
        <v>18</v>
      </c>
      <c r="P150" t="s">
        <v>605</v>
      </c>
    </row>
    <row r="151" spans="1:19" x14ac:dyDescent="0.25">
      <c r="A151" s="4">
        <v>2014</v>
      </c>
      <c r="B151" s="4" t="s">
        <v>136</v>
      </c>
      <c r="C151" s="4" t="s">
        <v>104</v>
      </c>
      <c r="D151" s="4" t="s">
        <v>137</v>
      </c>
      <c r="E151" s="4" t="s">
        <v>138</v>
      </c>
      <c r="F151" s="4"/>
      <c r="G151" s="4"/>
      <c r="H151" s="4"/>
      <c r="I151" s="4"/>
      <c r="J151" s="8"/>
      <c r="K151" s="4"/>
      <c r="L151" s="4"/>
      <c r="M151" s="4"/>
      <c r="N151" s="4"/>
      <c r="O151" s="4"/>
      <c r="P151" s="4"/>
      <c r="Q151" s="4"/>
      <c r="R151" s="4"/>
      <c r="S151" s="4">
        <v>1</v>
      </c>
    </row>
    <row r="152" spans="1:19" customFormat="1" x14ac:dyDescent="0.25">
      <c r="A152">
        <v>2014</v>
      </c>
      <c r="B152" t="s">
        <v>708</v>
      </c>
      <c r="C152" t="s">
        <v>709</v>
      </c>
      <c r="D152" t="s">
        <v>710</v>
      </c>
      <c r="E152" t="s">
        <v>711</v>
      </c>
      <c r="J152">
        <f>MAX(F153:F155)</f>
        <v>273</v>
      </c>
      <c r="Q152" t="s">
        <v>654</v>
      </c>
      <c r="R152" t="s">
        <v>186</v>
      </c>
    </row>
    <row r="153" spans="1:19" customFormat="1" x14ac:dyDescent="0.25">
      <c r="E153" t="s">
        <v>187</v>
      </c>
      <c r="F153">
        <v>273</v>
      </c>
      <c r="G153" t="s">
        <v>17</v>
      </c>
      <c r="H153" t="s">
        <v>17</v>
      </c>
      <c r="K153" t="s">
        <v>17</v>
      </c>
      <c r="L153" t="s">
        <v>17</v>
      </c>
      <c r="M153" t="s">
        <v>17</v>
      </c>
      <c r="N153" t="s">
        <v>18</v>
      </c>
      <c r="O153" t="s">
        <v>18</v>
      </c>
      <c r="P153" t="s">
        <v>605</v>
      </c>
    </row>
    <row r="154" spans="1:19" customFormat="1" x14ac:dyDescent="0.25">
      <c r="E154" t="s">
        <v>712</v>
      </c>
      <c r="F154">
        <v>273</v>
      </c>
      <c r="G154" t="s">
        <v>17</v>
      </c>
      <c r="H154" t="s">
        <v>17</v>
      </c>
      <c r="K154" t="s">
        <v>17</v>
      </c>
      <c r="L154" t="s">
        <v>17</v>
      </c>
      <c r="M154" t="s">
        <v>17</v>
      </c>
      <c r="N154" t="s">
        <v>18</v>
      </c>
      <c r="O154" t="s">
        <v>18</v>
      </c>
      <c r="P154" t="s">
        <v>605</v>
      </c>
    </row>
    <row r="155" spans="1:19" customFormat="1" x14ac:dyDescent="0.25">
      <c r="E155" t="s">
        <v>713</v>
      </c>
      <c r="F155">
        <v>273</v>
      </c>
      <c r="G155" t="s">
        <v>17</v>
      </c>
      <c r="H155" t="s">
        <v>17</v>
      </c>
      <c r="K155" t="s">
        <v>17</v>
      </c>
      <c r="L155" t="s">
        <v>17</v>
      </c>
      <c r="M155" t="s">
        <v>17</v>
      </c>
      <c r="N155" t="s">
        <v>18</v>
      </c>
      <c r="O155" t="s">
        <v>18</v>
      </c>
      <c r="P155" t="s">
        <v>605</v>
      </c>
    </row>
    <row r="156" spans="1:19" x14ac:dyDescent="0.25">
      <c r="A156">
        <v>2014</v>
      </c>
      <c r="B156" t="s">
        <v>714</v>
      </c>
      <c r="C156" t="s">
        <v>715</v>
      </c>
      <c r="D156" t="s">
        <v>716</v>
      </c>
      <c r="E156" t="s">
        <v>717</v>
      </c>
      <c r="J156">
        <f>SUM(F157,F163)</f>
        <v>373</v>
      </c>
      <c r="Q156" t="s">
        <v>257</v>
      </c>
      <c r="R156" t="s">
        <v>718</v>
      </c>
    </row>
    <row r="157" spans="1:19" customFormat="1" x14ac:dyDescent="0.25">
      <c r="E157" t="s">
        <v>719</v>
      </c>
      <c r="F157">
        <v>210</v>
      </c>
      <c r="G157" s="2" t="s">
        <v>16</v>
      </c>
      <c r="H157" s="2" t="s">
        <v>16</v>
      </c>
      <c r="I157" t="s">
        <v>720</v>
      </c>
      <c r="K157" t="s">
        <v>17</v>
      </c>
      <c r="L157" t="s">
        <v>18</v>
      </c>
      <c r="M157" t="s">
        <v>18</v>
      </c>
      <c r="N157" t="s">
        <v>18</v>
      </c>
      <c r="O157" t="s">
        <v>18</v>
      </c>
    </row>
    <row r="158" spans="1:19" customFormat="1" x14ac:dyDescent="0.25">
      <c r="E158" t="s">
        <v>721</v>
      </c>
      <c r="F158">
        <v>210</v>
      </c>
      <c r="G158" s="2" t="s">
        <v>16</v>
      </c>
      <c r="H158" s="2" t="s">
        <v>16</v>
      </c>
      <c r="I158" t="s">
        <v>720</v>
      </c>
      <c r="K158" t="s">
        <v>17</v>
      </c>
      <c r="L158" t="s">
        <v>18</v>
      </c>
      <c r="M158" t="s">
        <v>18</v>
      </c>
      <c r="N158" t="s">
        <v>18</v>
      </c>
      <c r="O158" t="s">
        <v>18</v>
      </c>
      <c r="P158" t="s">
        <v>605</v>
      </c>
    </row>
    <row r="159" spans="1:19" customFormat="1" x14ac:dyDescent="0.25">
      <c r="E159" t="s">
        <v>722</v>
      </c>
      <c r="F159">
        <v>210</v>
      </c>
      <c r="G159" s="2" t="s">
        <v>16</v>
      </c>
      <c r="H159" s="2" t="s">
        <v>16</v>
      </c>
      <c r="I159" t="s">
        <v>720</v>
      </c>
      <c r="K159" t="s">
        <v>17</v>
      </c>
      <c r="L159" t="s">
        <v>18</v>
      </c>
      <c r="M159" t="s">
        <v>18</v>
      </c>
      <c r="N159" t="s">
        <v>18</v>
      </c>
      <c r="O159" t="s">
        <v>18</v>
      </c>
      <c r="P159" t="s">
        <v>605</v>
      </c>
    </row>
    <row r="160" spans="1:19" customFormat="1" x14ac:dyDescent="0.25">
      <c r="E160" t="s">
        <v>723</v>
      </c>
      <c r="F160">
        <v>210</v>
      </c>
      <c r="G160" s="2" t="s">
        <v>16</v>
      </c>
      <c r="H160" s="2" t="s">
        <v>16</v>
      </c>
      <c r="I160" t="s">
        <v>720</v>
      </c>
      <c r="K160" t="s">
        <v>17</v>
      </c>
      <c r="L160" t="s">
        <v>18</v>
      </c>
      <c r="M160" t="s">
        <v>18</v>
      </c>
      <c r="N160" t="s">
        <v>18</v>
      </c>
      <c r="O160" t="s">
        <v>18</v>
      </c>
      <c r="P160" t="s">
        <v>605</v>
      </c>
    </row>
    <row r="161" spans="1:19" customFormat="1" x14ac:dyDescent="0.25">
      <c r="E161" t="s">
        <v>724</v>
      </c>
      <c r="F161">
        <v>210</v>
      </c>
      <c r="G161" s="2" t="s">
        <v>16</v>
      </c>
      <c r="H161" s="2" t="s">
        <v>16</v>
      </c>
      <c r="I161" t="s">
        <v>720</v>
      </c>
      <c r="K161" t="s">
        <v>17</v>
      </c>
      <c r="L161" t="s">
        <v>18</v>
      </c>
      <c r="M161" t="s">
        <v>18</v>
      </c>
      <c r="N161" t="s">
        <v>18</v>
      </c>
      <c r="O161" t="s">
        <v>18</v>
      </c>
      <c r="P161" t="s">
        <v>605</v>
      </c>
    </row>
    <row r="162" spans="1:19" customFormat="1" x14ac:dyDescent="0.25">
      <c r="Q162" t="s">
        <v>257</v>
      </c>
      <c r="R162" t="s">
        <v>725</v>
      </c>
    </row>
    <row r="163" spans="1:19" customFormat="1" x14ac:dyDescent="0.25">
      <c r="E163" t="s">
        <v>719</v>
      </c>
      <c r="F163">
        <v>163</v>
      </c>
      <c r="G163" s="2" t="s">
        <v>16</v>
      </c>
      <c r="H163" s="2" t="s">
        <v>16</v>
      </c>
      <c r="I163" t="s">
        <v>720</v>
      </c>
      <c r="K163" t="s">
        <v>17</v>
      </c>
      <c r="L163" t="s">
        <v>18</v>
      </c>
      <c r="M163" t="s">
        <v>18</v>
      </c>
      <c r="N163" t="s">
        <v>18</v>
      </c>
      <c r="O163" t="s">
        <v>18</v>
      </c>
    </row>
    <row r="164" spans="1:19" customFormat="1" x14ac:dyDescent="0.25">
      <c r="E164" t="s">
        <v>726</v>
      </c>
      <c r="F164">
        <v>163</v>
      </c>
      <c r="G164" s="2" t="s">
        <v>16</v>
      </c>
      <c r="H164" s="2" t="s">
        <v>16</v>
      </c>
      <c r="I164" t="s">
        <v>720</v>
      </c>
      <c r="K164" t="s">
        <v>18</v>
      </c>
      <c r="L164" t="s">
        <v>18</v>
      </c>
      <c r="M164" t="s">
        <v>18</v>
      </c>
      <c r="N164" t="s">
        <v>18</v>
      </c>
      <c r="O164" t="s">
        <v>18</v>
      </c>
      <c r="P164" t="s">
        <v>727</v>
      </c>
    </row>
    <row r="165" spans="1:19" customFormat="1" x14ac:dyDescent="0.25">
      <c r="E165" t="s">
        <v>722</v>
      </c>
      <c r="F165">
        <v>163</v>
      </c>
      <c r="G165" s="2" t="s">
        <v>16</v>
      </c>
      <c r="H165" s="2" t="s">
        <v>16</v>
      </c>
      <c r="I165" t="s">
        <v>720</v>
      </c>
      <c r="K165" t="s">
        <v>17</v>
      </c>
      <c r="L165" t="s">
        <v>18</v>
      </c>
      <c r="M165" t="s">
        <v>18</v>
      </c>
      <c r="N165" t="s">
        <v>18</v>
      </c>
      <c r="O165" t="s">
        <v>18</v>
      </c>
    </row>
    <row r="166" spans="1:19" x14ac:dyDescent="0.25">
      <c r="A166" s="4">
        <v>2014</v>
      </c>
      <c r="B166" s="4" t="s">
        <v>324</v>
      </c>
      <c r="C166" s="4" t="s">
        <v>38</v>
      </c>
      <c r="D166" s="4" t="s">
        <v>325</v>
      </c>
      <c r="E166" s="4" t="s">
        <v>326</v>
      </c>
      <c r="F166" s="4"/>
      <c r="G166" s="4"/>
      <c r="H166" s="4"/>
      <c r="I166" s="4"/>
      <c r="J166" s="8"/>
      <c r="K166" s="4"/>
      <c r="L166" s="4"/>
      <c r="M166" s="4"/>
      <c r="N166" s="4"/>
      <c r="O166" s="4"/>
      <c r="P166" s="4"/>
      <c r="Q166" s="4"/>
      <c r="R166" s="4"/>
      <c r="S166" s="4">
        <v>1</v>
      </c>
    </row>
    <row r="167" spans="1:19" customFormat="1" x14ac:dyDescent="0.25">
      <c r="A167" s="4">
        <v>2015</v>
      </c>
      <c r="B167" s="4" t="s">
        <v>519</v>
      </c>
      <c r="C167" s="4" t="s">
        <v>553</v>
      </c>
      <c r="D167" s="4" t="s">
        <v>554</v>
      </c>
      <c r="E167" s="4" t="s">
        <v>555</v>
      </c>
      <c r="F167" s="4"/>
      <c r="G167" s="4"/>
      <c r="H167" s="4"/>
      <c r="I167" s="4"/>
      <c r="J167" s="8"/>
      <c r="K167" s="4"/>
      <c r="L167" s="4"/>
      <c r="M167" s="4"/>
      <c r="N167" s="4"/>
      <c r="O167" s="4"/>
      <c r="P167" s="4"/>
      <c r="Q167" s="4"/>
      <c r="R167" s="4"/>
      <c r="S167" s="4">
        <v>1</v>
      </c>
    </row>
    <row r="168" spans="1:19" customFormat="1" x14ac:dyDescent="0.25">
      <c r="A168" s="4">
        <v>2015</v>
      </c>
      <c r="B168" s="4" t="s">
        <v>270</v>
      </c>
      <c r="C168" s="4" t="s">
        <v>271</v>
      </c>
      <c r="D168" s="4" t="s">
        <v>272</v>
      </c>
      <c r="E168" s="4" t="s">
        <v>273</v>
      </c>
      <c r="F168" s="4"/>
      <c r="G168" s="4"/>
      <c r="H168" s="4"/>
      <c r="I168" s="4"/>
      <c r="J168" s="8"/>
      <c r="K168" s="4"/>
      <c r="L168" s="4"/>
      <c r="M168" s="4"/>
      <c r="N168" s="4"/>
      <c r="O168" s="4"/>
      <c r="P168" s="4"/>
      <c r="Q168" s="4"/>
      <c r="R168" s="4"/>
      <c r="S168" s="4">
        <v>1</v>
      </c>
    </row>
    <row r="169" spans="1:19" customFormat="1" x14ac:dyDescent="0.25">
      <c r="A169">
        <v>2015</v>
      </c>
      <c r="B169" t="s">
        <v>245</v>
      </c>
      <c r="C169" t="s">
        <v>607</v>
      </c>
      <c r="D169" t="s">
        <v>608</v>
      </c>
      <c r="E169" t="s">
        <v>609</v>
      </c>
      <c r="J169">
        <f>MAX(F170:F179)</f>
        <v>1068</v>
      </c>
      <c r="Q169" t="s">
        <v>461</v>
      </c>
      <c r="R169" t="s">
        <v>610</v>
      </c>
    </row>
    <row r="170" spans="1:19" customFormat="1" x14ac:dyDescent="0.25">
      <c r="E170" t="s">
        <v>611</v>
      </c>
      <c r="F170">
        <v>1068</v>
      </c>
      <c r="G170" t="s">
        <v>17</v>
      </c>
      <c r="H170" t="s">
        <v>17</v>
      </c>
      <c r="K170" t="s">
        <v>17</v>
      </c>
      <c r="L170" t="s">
        <v>17</v>
      </c>
      <c r="M170" t="s">
        <v>17</v>
      </c>
      <c r="N170" t="s">
        <v>18</v>
      </c>
      <c r="O170" t="s">
        <v>18</v>
      </c>
      <c r="P170" t="s">
        <v>612</v>
      </c>
    </row>
    <row r="171" spans="1:19" customFormat="1" x14ac:dyDescent="0.25">
      <c r="E171" t="s">
        <v>613</v>
      </c>
      <c r="F171">
        <v>1068</v>
      </c>
      <c r="G171" t="s">
        <v>17</v>
      </c>
      <c r="H171" t="s">
        <v>17</v>
      </c>
      <c r="K171" t="s">
        <v>17</v>
      </c>
      <c r="L171" t="s">
        <v>17</v>
      </c>
      <c r="M171" t="s">
        <v>17</v>
      </c>
      <c r="N171" t="s">
        <v>18</v>
      </c>
      <c r="O171" t="s">
        <v>18</v>
      </c>
      <c r="P171" t="s">
        <v>612</v>
      </c>
    </row>
    <row r="172" spans="1:19" customFormat="1" x14ac:dyDescent="0.25">
      <c r="E172" t="s">
        <v>614</v>
      </c>
      <c r="F172">
        <v>1068</v>
      </c>
      <c r="G172" t="s">
        <v>17</v>
      </c>
      <c r="H172" t="s">
        <v>17</v>
      </c>
      <c r="K172" t="s">
        <v>17</v>
      </c>
      <c r="L172" t="s">
        <v>17</v>
      </c>
      <c r="M172" t="s">
        <v>17</v>
      </c>
      <c r="N172" t="s">
        <v>18</v>
      </c>
      <c r="O172" t="s">
        <v>18</v>
      </c>
      <c r="P172" t="s">
        <v>612</v>
      </c>
    </row>
    <row r="173" spans="1:19" customFormat="1" x14ac:dyDescent="0.25">
      <c r="E173" t="s">
        <v>615</v>
      </c>
      <c r="F173">
        <v>1068</v>
      </c>
      <c r="G173" t="s">
        <v>17</v>
      </c>
      <c r="H173" t="s">
        <v>17</v>
      </c>
      <c r="K173" t="s">
        <v>17</v>
      </c>
      <c r="L173" t="s">
        <v>17</v>
      </c>
      <c r="M173" t="s">
        <v>17</v>
      </c>
      <c r="N173" t="s">
        <v>18</v>
      </c>
      <c r="O173" t="s">
        <v>18</v>
      </c>
      <c r="P173" t="s">
        <v>612</v>
      </c>
    </row>
    <row r="174" spans="1:19" customFormat="1" x14ac:dyDescent="0.25">
      <c r="E174" t="s">
        <v>616</v>
      </c>
      <c r="F174">
        <v>1068</v>
      </c>
      <c r="G174" t="s">
        <v>17</v>
      </c>
      <c r="H174" t="s">
        <v>17</v>
      </c>
      <c r="K174" t="s">
        <v>17</v>
      </c>
      <c r="L174" t="s">
        <v>17</v>
      </c>
      <c r="M174" t="s">
        <v>17</v>
      </c>
      <c r="N174" t="s">
        <v>18</v>
      </c>
      <c r="O174" t="s">
        <v>18</v>
      </c>
      <c r="P174" t="s">
        <v>612</v>
      </c>
    </row>
    <row r="175" spans="1:19" customFormat="1" x14ac:dyDescent="0.25">
      <c r="E175" t="s">
        <v>617</v>
      </c>
      <c r="F175">
        <v>1068</v>
      </c>
      <c r="G175" t="s">
        <v>17</v>
      </c>
      <c r="H175" t="s">
        <v>17</v>
      </c>
      <c r="K175" t="s">
        <v>17</v>
      </c>
      <c r="L175" t="s">
        <v>17</v>
      </c>
      <c r="M175" t="s">
        <v>17</v>
      </c>
      <c r="N175" t="s">
        <v>18</v>
      </c>
      <c r="O175" t="s">
        <v>18</v>
      </c>
      <c r="P175" t="s">
        <v>612</v>
      </c>
    </row>
    <row r="176" spans="1:19" customFormat="1" x14ac:dyDescent="0.25">
      <c r="E176" t="s">
        <v>618</v>
      </c>
      <c r="F176">
        <v>1068</v>
      </c>
      <c r="G176" t="s">
        <v>17</v>
      </c>
      <c r="H176" t="s">
        <v>17</v>
      </c>
      <c r="K176" t="s">
        <v>17</v>
      </c>
      <c r="L176" t="s">
        <v>17</v>
      </c>
      <c r="M176" t="s">
        <v>17</v>
      </c>
      <c r="N176" t="s">
        <v>18</v>
      </c>
      <c r="O176" t="s">
        <v>18</v>
      </c>
      <c r="P176" t="s">
        <v>612</v>
      </c>
    </row>
    <row r="177" spans="1:19" customFormat="1" x14ac:dyDescent="0.25">
      <c r="E177" t="s">
        <v>619</v>
      </c>
      <c r="F177">
        <v>1068</v>
      </c>
      <c r="G177" t="s">
        <v>17</v>
      </c>
      <c r="H177" t="s">
        <v>17</v>
      </c>
      <c r="K177" t="s">
        <v>17</v>
      </c>
      <c r="L177" t="s">
        <v>17</v>
      </c>
      <c r="M177" t="s">
        <v>17</v>
      </c>
      <c r="N177" t="s">
        <v>18</v>
      </c>
      <c r="O177" t="s">
        <v>18</v>
      </c>
      <c r="P177" t="s">
        <v>612</v>
      </c>
    </row>
    <row r="178" spans="1:19" customFormat="1" x14ac:dyDescent="0.25">
      <c r="E178" t="s">
        <v>620</v>
      </c>
      <c r="F178">
        <v>1068</v>
      </c>
      <c r="G178" t="s">
        <v>17</v>
      </c>
      <c r="H178" t="s">
        <v>17</v>
      </c>
      <c r="K178" t="s">
        <v>17</v>
      </c>
      <c r="L178" t="s">
        <v>17</v>
      </c>
      <c r="M178" t="s">
        <v>17</v>
      </c>
      <c r="N178" t="s">
        <v>18</v>
      </c>
      <c r="O178" t="s">
        <v>18</v>
      </c>
      <c r="P178" t="s">
        <v>612</v>
      </c>
    </row>
    <row r="179" spans="1:19" customFormat="1" x14ac:dyDescent="0.25">
      <c r="E179" t="s">
        <v>621</v>
      </c>
      <c r="F179">
        <v>1068</v>
      </c>
      <c r="G179" t="s">
        <v>18</v>
      </c>
      <c r="H179" t="s">
        <v>18</v>
      </c>
      <c r="I179" t="s">
        <v>622</v>
      </c>
      <c r="K179" t="s">
        <v>17</v>
      </c>
      <c r="L179" t="s">
        <v>17</v>
      </c>
      <c r="M179" t="s">
        <v>17</v>
      </c>
      <c r="N179" t="s">
        <v>18</v>
      </c>
      <c r="O179" t="s">
        <v>18</v>
      </c>
      <c r="P179" t="s">
        <v>612</v>
      </c>
    </row>
    <row r="180" spans="1:19" customFormat="1" x14ac:dyDescent="0.25">
      <c r="A180" s="4">
        <v>2015</v>
      </c>
      <c r="B180" s="4" t="s">
        <v>779</v>
      </c>
      <c r="C180" s="4" t="s">
        <v>780</v>
      </c>
      <c r="D180" s="4" t="s">
        <v>781</v>
      </c>
      <c r="E180" s="4" t="s">
        <v>454</v>
      </c>
      <c r="F180" s="4"/>
      <c r="G180" s="4"/>
      <c r="H180" s="4"/>
      <c r="I180" s="4"/>
      <c r="J180" s="8"/>
      <c r="K180" s="4"/>
      <c r="L180" s="4"/>
      <c r="M180" s="4"/>
      <c r="N180" s="4"/>
      <c r="O180" s="4"/>
      <c r="P180" s="4"/>
      <c r="Q180" s="4"/>
      <c r="R180" s="4"/>
      <c r="S180" s="4">
        <v>1</v>
      </c>
    </row>
    <row r="181" spans="1:19" customFormat="1" x14ac:dyDescent="0.25">
      <c r="A181">
        <v>2015</v>
      </c>
      <c r="B181" t="s">
        <v>131</v>
      </c>
      <c r="C181" t="s">
        <v>121</v>
      </c>
      <c r="D181" t="s">
        <v>132</v>
      </c>
      <c r="E181" t="s">
        <v>133</v>
      </c>
      <c r="F181">
        <v>225</v>
      </c>
      <c r="G181" s="2" t="s">
        <v>16</v>
      </c>
      <c r="H181" s="2" t="s">
        <v>16</v>
      </c>
      <c r="J181">
        <f>MAX(F181)</f>
        <v>225</v>
      </c>
      <c r="K181" t="s">
        <v>17</v>
      </c>
      <c r="L181" t="s">
        <v>18</v>
      </c>
      <c r="M181" t="s">
        <v>18</v>
      </c>
      <c r="N181" t="s">
        <v>18</v>
      </c>
      <c r="O181" t="s">
        <v>18</v>
      </c>
      <c r="P181" t="s">
        <v>134</v>
      </c>
      <c r="Q181" t="s">
        <v>124</v>
      </c>
      <c r="R181" t="s">
        <v>135</v>
      </c>
    </row>
    <row r="182" spans="1:19" x14ac:dyDescent="0.25">
      <c r="A182">
        <v>2015</v>
      </c>
      <c r="B182" t="s">
        <v>81</v>
      </c>
      <c r="C182" t="s">
        <v>38</v>
      </c>
      <c r="D182" t="s">
        <v>82</v>
      </c>
      <c r="J182">
        <f>MAX(F183:F200)</f>
        <v>718</v>
      </c>
      <c r="Q182" t="s">
        <v>20</v>
      </c>
      <c r="R182" t="s">
        <v>83</v>
      </c>
    </row>
    <row r="183" spans="1:19" customFormat="1" x14ac:dyDescent="0.25">
      <c r="E183" t="s">
        <v>84</v>
      </c>
      <c r="F183">
        <v>718</v>
      </c>
      <c r="G183" s="2" t="s">
        <v>16</v>
      </c>
      <c r="H183" s="2" t="s">
        <v>16</v>
      </c>
      <c r="K183" t="s">
        <v>17</v>
      </c>
      <c r="L183" t="s">
        <v>17</v>
      </c>
      <c r="M183" t="s">
        <v>18</v>
      </c>
      <c r="N183" t="s">
        <v>18</v>
      </c>
      <c r="O183" t="s">
        <v>18</v>
      </c>
      <c r="P183" t="s">
        <v>85</v>
      </c>
    </row>
    <row r="184" spans="1:19" customFormat="1" x14ac:dyDescent="0.25">
      <c r="E184" t="s">
        <v>86</v>
      </c>
      <c r="F184">
        <v>718</v>
      </c>
      <c r="G184" s="2" t="s">
        <v>16</v>
      </c>
      <c r="H184" s="2" t="s">
        <v>16</v>
      </c>
      <c r="K184" t="s">
        <v>17</v>
      </c>
      <c r="L184" t="s">
        <v>17</v>
      </c>
      <c r="M184" t="s">
        <v>18</v>
      </c>
      <c r="N184" t="s">
        <v>18</v>
      </c>
      <c r="O184" t="s">
        <v>18</v>
      </c>
      <c r="P184" t="s">
        <v>85</v>
      </c>
    </row>
    <row r="185" spans="1:19" customFormat="1" x14ac:dyDescent="0.25">
      <c r="E185" t="s">
        <v>87</v>
      </c>
      <c r="F185">
        <v>718</v>
      </c>
      <c r="G185" s="2" t="s">
        <v>16</v>
      </c>
      <c r="H185" s="2" t="s">
        <v>16</v>
      </c>
      <c r="K185" t="s">
        <v>17</v>
      </c>
      <c r="L185" t="s">
        <v>17</v>
      </c>
      <c r="M185" t="s">
        <v>18</v>
      </c>
      <c r="N185" t="s">
        <v>18</v>
      </c>
      <c r="O185" t="s">
        <v>18</v>
      </c>
      <c r="P185" t="s">
        <v>85</v>
      </c>
    </row>
    <row r="186" spans="1:19" customFormat="1" x14ac:dyDescent="0.25">
      <c r="E186" t="s">
        <v>88</v>
      </c>
      <c r="F186">
        <v>718</v>
      </c>
      <c r="G186" s="2" t="s">
        <v>16</v>
      </c>
      <c r="H186" s="2" t="s">
        <v>16</v>
      </c>
      <c r="K186" t="s">
        <v>17</v>
      </c>
      <c r="L186" t="s">
        <v>17</v>
      </c>
      <c r="M186" t="s">
        <v>18</v>
      </c>
      <c r="N186" t="s">
        <v>18</v>
      </c>
      <c r="O186" t="s">
        <v>18</v>
      </c>
      <c r="P186" t="s">
        <v>85</v>
      </c>
    </row>
    <row r="187" spans="1:19" customFormat="1" x14ac:dyDescent="0.25">
      <c r="E187" t="s">
        <v>89</v>
      </c>
      <c r="F187">
        <v>718</v>
      </c>
      <c r="G187" s="2" t="s">
        <v>16</v>
      </c>
      <c r="H187" s="2" t="s">
        <v>16</v>
      </c>
      <c r="K187" t="s">
        <v>17</v>
      </c>
      <c r="L187" t="s">
        <v>17</v>
      </c>
      <c r="M187" t="s">
        <v>18</v>
      </c>
      <c r="N187" t="s">
        <v>18</v>
      </c>
      <c r="O187" t="s">
        <v>18</v>
      </c>
      <c r="P187" t="s">
        <v>85</v>
      </c>
    </row>
    <row r="188" spans="1:19" customFormat="1" x14ac:dyDescent="0.25">
      <c r="E188" t="s">
        <v>90</v>
      </c>
      <c r="F188">
        <v>718</v>
      </c>
      <c r="G188" s="2" t="s">
        <v>16</v>
      </c>
      <c r="H188" s="2" t="s">
        <v>16</v>
      </c>
      <c r="K188" t="s">
        <v>17</v>
      </c>
      <c r="L188" t="s">
        <v>17</v>
      </c>
      <c r="M188" t="s">
        <v>18</v>
      </c>
      <c r="N188" t="s">
        <v>18</v>
      </c>
      <c r="O188" t="s">
        <v>18</v>
      </c>
      <c r="P188" t="s">
        <v>85</v>
      </c>
    </row>
    <row r="189" spans="1:19" customFormat="1" x14ac:dyDescent="0.25">
      <c r="E189" t="s">
        <v>91</v>
      </c>
      <c r="F189">
        <v>718</v>
      </c>
      <c r="G189" s="2" t="s">
        <v>16</v>
      </c>
      <c r="H189" s="2" t="s">
        <v>16</v>
      </c>
      <c r="K189" t="s">
        <v>17</v>
      </c>
      <c r="L189" t="s">
        <v>17</v>
      </c>
      <c r="M189" t="s">
        <v>18</v>
      </c>
      <c r="N189" t="s">
        <v>18</v>
      </c>
      <c r="O189" t="s">
        <v>18</v>
      </c>
      <c r="P189" t="s">
        <v>85</v>
      </c>
    </row>
    <row r="190" spans="1:19" customFormat="1" x14ac:dyDescent="0.25">
      <c r="E190" t="s">
        <v>92</v>
      </c>
      <c r="F190">
        <v>718</v>
      </c>
      <c r="G190" s="2" t="s">
        <v>16</v>
      </c>
      <c r="H190" s="2" t="s">
        <v>16</v>
      </c>
      <c r="K190" t="s">
        <v>17</v>
      </c>
      <c r="L190" t="s">
        <v>17</v>
      </c>
      <c r="M190" t="s">
        <v>18</v>
      </c>
      <c r="N190" t="s">
        <v>18</v>
      </c>
      <c r="O190" t="s">
        <v>18</v>
      </c>
      <c r="P190" t="s">
        <v>85</v>
      </c>
    </row>
    <row r="191" spans="1:19" customFormat="1" x14ac:dyDescent="0.25">
      <c r="E191" t="s">
        <v>93</v>
      </c>
      <c r="F191">
        <v>718</v>
      </c>
      <c r="G191" s="2" t="s">
        <v>16</v>
      </c>
      <c r="H191" s="2" t="s">
        <v>16</v>
      </c>
      <c r="K191" t="s">
        <v>17</v>
      </c>
      <c r="L191" t="s">
        <v>17</v>
      </c>
      <c r="M191" t="s">
        <v>18</v>
      </c>
      <c r="N191" t="s">
        <v>18</v>
      </c>
      <c r="O191" t="s">
        <v>18</v>
      </c>
      <c r="P191" t="s">
        <v>85</v>
      </c>
    </row>
    <row r="192" spans="1:19" customFormat="1" x14ac:dyDescent="0.25">
      <c r="E192" t="s">
        <v>94</v>
      </c>
      <c r="F192">
        <v>718</v>
      </c>
      <c r="G192" s="2" t="s">
        <v>16</v>
      </c>
      <c r="H192" s="2" t="s">
        <v>16</v>
      </c>
      <c r="K192" t="s">
        <v>17</v>
      </c>
      <c r="L192" t="s">
        <v>17</v>
      </c>
      <c r="M192" t="s">
        <v>18</v>
      </c>
      <c r="N192" t="s">
        <v>18</v>
      </c>
      <c r="O192" t="s">
        <v>18</v>
      </c>
      <c r="P192" t="s">
        <v>85</v>
      </c>
    </row>
    <row r="193" spans="1:19" customFormat="1" x14ac:dyDescent="0.25">
      <c r="E193" t="s">
        <v>95</v>
      </c>
      <c r="F193">
        <v>718</v>
      </c>
      <c r="G193" s="2" t="s">
        <v>16</v>
      </c>
      <c r="H193" s="2" t="s">
        <v>16</v>
      </c>
      <c r="K193" t="s">
        <v>17</v>
      </c>
      <c r="L193" t="s">
        <v>17</v>
      </c>
      <c r="M193" t="s">
        <v>18</v>
      </c>
      <c r="N193" t="s">
        <v>18</v>
      </c>
      <c r="O193" t="s">
        <v>18</v>
      </c>
      <c r="P193" t="s">
        <v>85</v>
      </c>
    </row>
    <row r="194" spans="1:19" customFormat="1" x14ac:dyDescent="0.25">
      <c r="E194" t="s">
        <v>96</v>
      </c>
      <c r="F194">
        <v>718</v>
      </c>
      <c r="G194" s="2" t="s">
        <v>16</v>
      </c>
      <c r="H194" s="2" t="s">
        <v>16</v>
      </c>
      <c r="K194" t="s">
        <v>17</v>
      </c>
      <c r="L194" t="s">
        <v>17</v>
      </c>
      <c r="M194" t="s">
        <v>18</v>
      </c>
      <c r="N194" t="s">
        <v>18</v>
      </c>
      <c r="O194" t="s">
        <v>18</v>
      </c>
      <c r="P194" t="s">
        <v>85</v>
      </c>
    </row>
    <row r="195" spans="1:19" customFormat="1" x14ac:dyDescent="0.25">
      <c r="E195" t="s">
        <v>97</v>
      </c>
      <c r="F195">
        <v>718</v>
      </c>
      <c r="G195" s="2" t="s">
        <v>16</v>
      </c>
      <c r="H195" s="2" t="s">
        <v>16</v>
      </c>
      <c r="K195" t="s">
        <v>17</v>
      </c>
      <c r="L195" t="s">
        <v>17</v>
      </c>
      <c r="M195" t="s">
        <v>18</v>
      </c>
      <c r="N195" t="s">
        <v>18</v>
      </c>
      <c r="O195" t="s">
        <v>18</v>
      </c>
      <c r="P195" t="s">
        <v>85</v>
      </c>
    </row>
    <row r="196" spans="1:19" customFormat="1" x14ac:dyDescent="0.25">
      <c r="E196" t="s">
        <v>98</v>
      </c>
      <c r="F196">
        <v>718</v>
      </c>
      <c r="G196" s="2" t="s">
        <v>16</v>
      </c>
      <c r="H196" s="2" t="s">
        <v>16</v>
      </c>
      <c r="K196" t="s">
        <v>17</v>
      </c>
      <c r="L196" t="s">
        <v>17</v>
      </c>
      <c r="M196" t="s">
        <v>18</v>
      </c>
      <c r="N196" t="s">
        <v>18</v>
      </c>
      <c r="O196" t="s">
        <v>18</v>
      </c>
      <c r="P196" t="s">
        <v>85</v>
      </c>
    </row>
    <row r="197" spans="1:19" customFormat="1" x14ac:dyDescent="0.25">
      <c r="E197" t="s">
        <v>99</v>
      </c>
      <c r="F197">
        <v>718</v>
      </c>
      <c r="G197" s="2" t="s">
        <v>16</v>
      </c>
      <c r="H197" s="2" t="s">
        <v>16</v>
      </c>
      <c r="K197" t="s">
        <v>17</v>
      </c>
      <c r="L197" t="s">
        <v>17</v>
      </c>
      <c r="M197" t="s">
        <v>18</v>
      </c>
      <c r="N197" t="s">
        <v>18</v>
      </c>
      <c r="O197" t="s">
        <v>18</v>
      </c>
      <c r="P197" t="s">
        <v>85</v>
      </c>
    </row>
    <row r="198" spans="1:19" customFormat="1" x14ac:dyDescent="0.25">
      <c r="E198" t="s">
        <v>100</v>
      </c>
      <c r="F198">
        <v>718</v>
      </c>
      <c r="G198" s="2" t="s">
        <v>16</v>
      </c>
      <c r="H198" s="2" t="s">
        <v>16</v>
      </c>
      <c r="K198" t="s">
        <v>17</v>
      </c>
      <c r="L198" t="s">
        <v>17</v>
      </c>
      <c r="M198" t="s">
        <v>18</v>
      </c>
      <c r="N198" t="s">
        <v>18</v>
      </c>
      <c r="O198" t="s">
        <v>18</v>
      </c>
      <c r="P198" t="s">
        <v>85</v>
      </c>
    </row>
    <row r="199" spans="1:19" customFormat="1" x14ac:dyDescent="0.25">
      <c r="E199" t="s">
        <v>101</v>
      </c>
      <c r="F199">
        <v>718</v>
      </c>
      <c r="G199" s="2" t="s">
        <v>16</v>
      </c>
      <c r="H199" s="2" t="s">
        <v>16</v>
      </c>
      <c r="K199" t="s">
        <v>17</v>
      </c>
      <c r="L199" t="s">
        <v>17</v>
      </c>
      <c r="M199" t="s">
        <v>18</v>
      </c>
      <c r="N199" t="s">
        <v>18</v>
      </c>
      <c r="O199" t="s">
        <v>18</v>
      </c>
      <c r="P199" t="s">
        <v>85</v>
      </c>
    </row>
    <row r="200" spans="1:19" customFormat="1" x14ac:dyDescent="0.25">
      <c r="E200" t="s">
        <v>102</v>
      </c>
      <c r="F200">
        <v>718</v>
      </c>
      <c r="G200" s="2" t="s">
        <v>16</v>
      </c>
      <c r="H200" s="2" t="s">
        <v>16</v>
      </c>
      <c r="K200" t="s">
        <v>17</v>
      </c>
      <c r="L200" t="s">
        <v>17</v>
      </c>
      <c r="M200" t="s">
        <v>18</v>
      </c>
      <c r="N200" t="s">
        <v>18</v>
      </c>
      <c r="O200" t="s">
        <v>18</v>
      </c>
      <c r="P200" t="s">
        <v>85</v>
      </c>
    </row>
    <row r="201" spans="1:19" customFormat="1" x14ac:dyDescent="0.25">
      <c r="A201" s="4">
        <v>2015</v>
      </c>
      <c r="B201" s="4" t="s">
        <v>775</v>
      </c>
      <c r="C201" s="4" t="s">
        <v>104</v>
      </c>
      <c r="D201" s="4" t="s">
        <v>776</v>
      </c>
      <c r="E201" s="4" t="s">
        <v>458</v>
      </c>
      <c r="F201" s="4"/>
      <c r="G201" s="4"/>
      <c r="H201" s="4"/>
      <c r="I201" s="4"/>
      <c r="J201" s="8"/>
      <c r="K201" s="4"/>
      <c r="L201" s="4"/>
      <c r="M201" s="4"/>
      <c r="N201" s="4"/>
      <c r="O201" s="4"/>
      <c r="P201" s="4"/>
      <c r="Q201" s="4"/>
      <c r="R201" s="4"/>
      <c r="S201" s="4">
        <v>1</v>
      </c>
    </row>
    <row r="202" spans="1:19" customFormat="1" x14ac:dyDescent="0.25">
      <c r="A202">
        <v>2015</v>
      </c>
      <c r="B202" t="s">
        <v>358</v>
      </c>
      <c r="C202" t="s">
        <v>359</v>
      </c>
      <c r="D202" t="s">
        <v>360</v>
      </c>
      <c r="J202">
        <f>MAX(F203:F212)</f>
        <v>3977</v>
      </c>
      <c r="Q202" t="s">
        <v>296</v>
      </c>
      <c r="R202" t="s">
        <v>361</v>
      </c>
    </row>
    <row r="203" spans="1:19" customFormat="1" x14ac:dyDescent="0.25">
      <c r="E203" t="s">
        <v>362</v>
      </c>
      <c r="F203">
        <v>3977</v>
      </c>
      <c r="G203" s="2" t="s">
        <v>16</v>
      </c>
      <c r="H203" s="2" t="s">
        <v>16</v>
      </c>
      <c r="K203" t="s">
        <v>17</v>
      </c>
      <c r="L203" t="s">
        <v>18</v>
      </c>
      <c r="M203" t="s">
        <v>18</v>
      </c>
      <c r="N203" t="s">
        <v>18</v>
      </c>
      <c r="O203" t="s">
        <v>18</v>
      </c>
      <c r="P203" t="s">
        <v>231</v>
      </c>
    </row>
    <row r="204" spans="1:19" customFormat="1" x14ac:dyDescent="0.25">
      <c r="E204" t="s">
        <v>363</v>
      </c>
      <c r="F204">
        <v>3977</v>
      </c>
      <c r="G204" s="2" t="s">
        <v>16</v>
      </c>
      <c r="H204" s="2" t="s">
        <v>16</v>
      </c>
      <c r="K204" t="s">
        <v>17</v>
      </c>
      <c r="L204" t="s">
        <v>18</v>
      </c>
      <c r="M204" t="s">
        <v>18</v>
      </c>
      <c r="N204" t="s">
        <v>18</v>
      </c>
      <c r="O204" t="s">
        <v>18</v>
      </c>
      <c r="P204" t="s">
        <v>231</v>
      </c>
    </row>
    <row r="205" spans="1:19" customFormat="1" x14ac:dyDescent="0.25">
      <c r="E205" t="s">
        <v>364</v>
      </c>
      <c r="F205">
        <v>3977</v>
      </c>
      <c r="G205" s="2" t="s">
        <v>16</v>
      </c>
      <c r="H205" s="2" t="s">
        <v>16</v>
      </c>
      <c r="K205" t="s">
        <v>17</v>
      </c>
      <c r="L205" t="s">
        <v>18</v>
      </c>
      <c r="M205" t="s">
        <v>18</v>
      </c>
      <c r="N205" t="s">
        <v>18</v>
      </c>
      <c r="O205" t="s">
        <v>18</v>
      </c>
      <c r="P205" t="s">
        <v>231</v>
      </c>
    </row>
    <row r="206" spans="1:19" customFormat="1" x14ac:dyDescent="0.25">
      <c r="E206" t="s">
        <v>365</v>
      </c>
      <c r="F206">
        <v>3977</v>
      </c>
      <c r="G206" s="2" t="s">
        <v>16</v>
      </c>
      <c r="H206" s="2" t="s">
        <v>16</v>
      </c>
      <c r="K206" t="s">
        <v>17</v>
      </c>
      <c r="L206" t="s">
        <v>18</v>
      </c>
      <c r="M206" t="s">
        <v>18</v>
      </c>
      <c r="N206" t="s">
        <v>18</v>
      </c>
      <c r="O206" t="s">
        <v>18</v>
      </c>
      <c r="P206" t="s">
        <v>231</v>
      </c>
    </row>
    <row r="207" spans="1:19" customFormat="1" x14ac:dyDescent="0.25">
      <c r="E207" t="s">
        <v>366</v>
      </c>
      <c r="F207">
        <v>3977</v>
      </c>
      <c r="G207" s="2" t="s">
        <v>16</v>
      </c>
      <c r="H207" s="2" t="s">
        <v>16</v>
      </c>
      <c r="K207" t="s">
        <v>17</v>
      </c>
      <c r="L207" t="s">
        <v>18</v>
      </c>
      <c r="M207" t="s">
        <v>18</v>
      </c>
      <c r="N207" t="s">
        <v>18</v>
      </c>
      <c r="O207" t="s">
        <v>18</v>
      </c>
      <c r="P207" t="s">
        <v>231</v>
      </c>
    </row>
    <row r="208" spans="1:19" customFormat="1" x14ac:dyDescent="0.25">
      <c r="E208" t="s">
        <v>367</v>
      </c>
      <c r="F208">
        <v>3977</v>
      </c>
      <c r="G208" s="2" t="s">
        <v>16</v>
      </c>
      <c r="H208" s="2" t="s">
        <v>16</v>
      </c>
      <c r="K208" t="s">
        <v>17</v>
      </c>
      <c r="L208" t="s">
        <v>18</v>
      </c>
      <c r="M208" t="s">
        <v>18</v>
      </c>
      <c r="N208" t="s">
        <v>18</v>
      </c>
      <c r="O208" t="s">
        <v>18</v>
      </c>
      <c r="P208" t="s">
        <v>231</v>
      </c>
    </row>
    <row r="209" spans="1:18" customFormat="1" x14ac:dyDescent="0.25">
      <c r="E209" t="s">
        <v>368</v>
      </c>
      <c r="F209">
        <v>3779</v>
      </c>
      <c r="G209" s="2" t="s">
        <v>16</v>
      </c>
      <c r="H209" s="2" t="s">
        <v>16</v>
      </c>
      <c r="K209" t="s">
        <v>17</v>
      </c>
      <c r="L209" t="s">
        <v>18</v>
      </c>
      <c r="M209" t="s">
        <v>18</v>
      </c>
      <c r="N209" t="s">
        <v>18</v>
      </c>
      <c r="O209" t="s">
        <v>18</v>
      </c>
      <c r="P209" t="s">
        <v>231</v>
      </c>
    </row>
    <row r="210" spans="1:18" customFormat="1" x14ac:dyDescent="0.25">
      <c r="E210" t="s">
        <v>369</v>
      </c>
      <c r="F210">
        <v>3977</v>
      </c>
      <c r="G210" s="2" t="s">
        <v>16</v>
      </c>
      <c r="H210" s="2" t="s">
        <v>16</v>
      </c>
      <c r="K210" t="s">
        <v>17</v>
      </c>
      <c r="L210" t="s">
        <v>18</v>
      </c>
      <c r="M210" t="s">
        <v>18</v>
      </c>
      <c r="N210" t="s">
        <v>18</v>
      </c>
      <c r="O210" t="s">
        <v>18</v>
      </c>
      <c r="P210" t="s">
        <v>231</v>
      </c>
    </row>
    <row r="211" spans="1:18" customFormat="1" x14ac:dyDescent="0.25">
      <c r="E211" t="s">
        <v>370</v>
      </c>
      <c r="F211">
        <v>3977</v>
      </c>
      <c r="G211" s="2" t="s">
        <v>16</v>
      </c>
      <c r="H211" s="2" t="s">
        <v>16</v>
      </c>
      <c r="K211" t="s">
        <v>17</v>
      </c>
      <c r="L211" t="s">
        <v>18</v>
      </c>
      <c r="M211" t="s">
        <v>18</v>
      </c>
      <c r="N211" t="s">
        <v>18</v>
      </c>
      <c r="O211" t="s">
        <v>18</v>
      </c>
      <c r="P211" t="s">
        <v>231</v>
      </c>
    </row>
    <row r="212" spans="1:18" customFormat="1" x14ac:dyDescent="0.25">
      <c r="E212" t="s">
        <v>371</v>
      </c>
      <c r="F212">
        <v>2266</v>
      </c>
      <c r="G212" s="2" t="s">
        <v>16</v>
      </c>
      <c r="H212" s="2" t="s">
        <v>16</v>
      </c>
      <c r="K212" t="s">
        <v>17</v>
      </c>
      <c r="L212" t="s">
        <v>18</v>
      </c>
      <c r="M212" t="s">
        <v>18</v>
      </c>
      <c r="N212" t="s">
        <v>18</v>
      </c>
      <c r="O212" t="s">
        <v>18</v>
      </c>
      <c r="P212" t="s">
        <v>231</v>
      </c>
    </row>
    <row r="213" spans="1:18" customFormat="1" x14ac:dyDescent="0.25">
      <c r="A213">
        <v>2015</v>
      </c>
      <c r="B213" t="s">
        <v>372</v>
      </c>
      <c r="C213" t="s">
        <v>38</v>
      </c>
      <c r="D213" t="s">
        <v>373</v>
      </c>
      <c r="E213" t="s">
        <v>374</v>
      </c>
      <c r="J213">
        <f>MAX(F214:F219)</f>
        <v>3096</v>
      </c>
      <c r="Q213" t="s">
        <v>296</v>
      </c>
      <c r="R213" t="s">
        <v>375</v>
      </c>
    </row>
    <row r="214" spans="1:18" customFormat="1" x14ac:dyDescent="0.25">
      <c r="E214" t="s">
        <v>376</v>
      </c>
      <c r="F214">
        <v>3096</v>
      </c>
      <c r="G214" s="2" t="s">
        <v>16</v>
      </c>
      <c r="H214" s="2" t="s">
        <v>16</v>
      </c>
      <c r="K214" t="s">
        <v>17</v>
      </c>
      <c r="L214" t="s">
        <v>18</v>
      </c>
      <c r="M214" t="s">
        <v>18</v>
      </c>
      <c r="N214" t="s">
        <v>18</v>
      </c>
      <c r="O214" t="s">
        <v>18</v>
      </c>
      <c r="P214" t="s">
        <v>377</v>
      </c>
    </row>
    <row r="215" spans="1:18" customFormat="1" x14ac:dyDescent="0.25">
      <c r="E215" t="s">
        <v>378</v>
      </c>
      <c r="F215">
        <v>3096</v>
      </c>
      <c r="G215" s="2" t="s">
        <v>16</v>
      </c>
      <c r="H215" s="2" t="s">
        <v>16</v>
      </c>
      <c r="K215" t="s">
        <v>17</v>
      </c>
      <c r="L215" t="s">
        <v>18</v>
      </c>
      <c r="M215" t="s">
        <v>18</v>
      </c>
      <c r="N215" t="s">
        <v>18</v>
      </c>
      <c r="O215" t="s">
        <v>18</v>
      </c>
      <c r="P215" t="s">
        <v>377</v>
      </c>
    </row>
    <row r="216" spans="1:18" customFormat="1" x14ac:dyDescent="0.25">
      <c r="E216" t="s">
        <v>379</v>
      </c>
      <c r="F216">
        <v>3096</v>
      </c>
      <c r="G216" s="2" t="s">
        <v>16</v>
      </c>
      <c r="H216" s="2" t="s">
        <v>16</v>
      </c>
      <c r="K216" t="s">
        <v>17</v>
      </c>
      <c r="L216" t="s">
        <v>18</v>
      </c>
      <c r="M216" t="s">
        <v>18</v>
      </c>
      <c r="N216" t="s">
        <v>18</v>
      </c>
      <c r="O216" t="s">
        <v>18</v>
      </c>
      <c r="P216" t="s">
        <v>377</v>
      </c>
    </row>
    <row r="217" spans="1:18" customFormat="1" x14ac:dyDescent="0.25">
      <c r="E217" t="s">
        <v>380</v>
      </c>
      <c r="F217">
        <v>3096</v>
      </c>
      <c r="G217" s="2" t="s">
        <v>16</v>
      </c>
      <c r="H217" s="2" t="s">
        <v>16</v>
      </c>
      <c r="K217" t="s">
        <v>17</v>
      </c>
      <c r="L217" t="s">
        <v>18</v>
      </c>
      <c r="M217" t="s">
        <v>18</v>
      </c>
      <c r="N217" t="s">
        <v>18</v>
      </c>
      <c r="O217" t="s">
        <v>18</v>
      </c>
      <c r="P217" t="s">
        <v>377</v>
      </c>
    </row>
    <row r="218" spans="1:18" customFormat="1" x14ac:dyDescent="0.25">
      <c r="E218" t="s">
        <v>381</v>
      </c>
      <c r="F218">
        <v>3096</v>
      </c>
      <c r="G218" s="2" t="s">
        <v>16</v>
      </c>
      <c r="H218" s="2" t="s">
        <v>16</v>
      </c>
      <c r="K218" t="s">
        <v>17</v>
      </c>
      <c r="L218" t="s">
        <v>18</v>
      </c>
      <c r="M218" t="s">
        <v>18</v>
      </c>
      <c r="N218" t="s">
        <v>18</v>
      </c>
      <c r="O218" t="s">
        <v>18</v>
      </c>
      <c r="P218" t="s">
        <v>377</v>
      </c>
    </row>
    <row r="219" spans="1:18" customFormat="1" x14ac:dyDescent="0.25">
      <c r="E219" t="s">
        <v>382</v>
      </c>
      <c r="F219">
        <v>3096</v>
      </c>
      <c r="G219" s="2" t="s">
        <v>16</v>
      </c>
      <c r="H219" s="2" t="s">
        <v>16</v>
      </c>
      <c r="K219" t="s">
        <v>17</v>
      </c>
      <c r="L219" t="s">
        <v>18</v>
      </c>
      <c r="M219" t="s">
        <v>18</v>
      </c>
      <c r="N219" t="s">
        <v>18</v>
      </c>
      <c r="O219" t="s">
        <v>18</v>
      </c>
      <c r="P219" t="s">
        <v>377</v>
      </c>
    </row>
    <row r="220" spans="1:18" customFormat="1" x14ac:dyDescent="0.25">
      <c r="A220">
        <v>2015</v>
      </c>
      <c r="B220" t="s">
        <v>739</v>
      </c>
      <c r="C220" t="s">
        <v>740</v>
      </c>
      <c r="D220" t="s">
        <v>741</v>
      </c>
      <c r="E220" t="s">
        <v>742</v>
      </c>
      <c r="J220">
        <f>MAX(F221:F227)</f>
        <v>749</v>
      </c>
      <c r="Q220" t="s">
        <v>296</v>
      </c>
      <c r="R220" t="s">
        <v>743</v>
      </c>
    </row>
    <row r="221" spans="1:18" customFormat="1" x14ac:dyDescent="0.25">
      <c r="E221" t="s">
        <v>744</v>
      </c>
      <c r="F221">
        <v>749</v>
      </c>
      <c r="G221" t="s">
        <v>18</v>
      </c>
      <c r="H221" t="s">
        <v>18</v>
      </c>
      <c r="I221" t="s">
        <v>576</v>
      </c>
      <c r="K221" t="s">
        <v>17</v>
      </c>
      <c r="L221" t="s">
        <v>17</v>
      </c>
      <c r="M221" t="s">
        <v>17</v>
      </c>
      <c r="N221" t="s">
        <v>18</v>
      </c>
      <c r="O221" t="s">
        <v>18</v>
      </c>
    </row>
    <row r="222" spans="1:18" customFormat="1" x14ac:dyDescent="0.25">
      <c r="E222" t="s">
        <v>745</v>
      </c>
      <c r="F222">
        <v>749</v>
      </c>
      <c r="G222" t="s">
        <v>18</v>
      </c>
      <c r="H222" t="s">
        <v>17</v>
      </c>
      <c r="I222" t="s">
        <v>303</v>
      </c>
      <c r="K222" t="s">
        <v>18</v>
      </c>
      <c r="L222" t="s">
        <v>17</v>
      </c>
      <c r="M222" t="s">
        <v>18</v>
      </c>
      <c r="N222" t="s">
        <v>18</v>
      </c>
      <c r="O222" t="s">
        <v>18</v>
      </c>
    </row>
    <row r="223" spans="1:18" customFormat="1" x14ac:dyDescent="0.25">
      <c r="E223" t="s">
        <v>746</v>
      </c>
      <c r="F223">
        <v>749</v>
      </c>
      <c r="G223" t="s">
        <v>18</v>
      </c>
      <c r="H223" t="s">
        <v>18</v>
      </c>
      <c r="I223" t="s">
        <v>576</v>
      </c>
      <c r="K223" t="s">
        <v>17</v>
      </c>
      <c r="L223" t="s">
        <v>17</v>
      </c>
      <c r="M223" t="s">
        <v>17</v>
      </c>
      <c r="N223" t="s">
        <v>18</v>
      </c>
      <c r="O223" t="s">
        <v>18</v>
      </c>
    </row>
    <row r="224" spans="1:18" customFormat="1" x14ac:dyDescent="0.25">
      <c r="E224" t="s">
        <v>747</v>
      </c>
      <c r="F224">
        <v>749</v>
      </c>
      <c r="G224" t="s">
        <v>17</v>
      </c>
      <c r="H224" t="s">
        <v>17</v>
      </c>
      <c r="K224" t="s">
        <v>17</v>
      </c>
      <c r="L224" t="s">
        <v>17</v>
      </c>
      <c r="M224" t="s">
        <v>17</v>
      </c>
      <c r="N224" t="s">
        <v>18</v>
      </c>
      <c r="O224" t="s">
        <v>18</v>
      </c>
    </row>
    <row r="225" spans="1:18" customFormat="1" x14ac:dyDescent="0.25">
      <c r="E225" t="s">
        <v>748</v>
      </c>
      <c r="F225">
        <v>749</v>
      </c>
      <c r="G225" t="s">
        <v>17</v>
      </c>
      <c r="H225" t="s">
        <v>17</v>
      </c>
      <c r="K225" t="s">
        <v>17</v>
      </c>
      <c r="L225" t="s">
        <v>17</v>
      </c>
      <c r="M225" t="s">
        <v>18</v>
      </c>
      <c r="N225" t="s">
        <v>18</v>
      </c>
      <c r="O225" t="s">
        <v>18</v>
      </c>
    </row>
    <row r="226" spans="1:18" customFormat="1" x14ac:dyDescent="0.25">
      <c r="E226" t="s">
        <v>749</v>
      </c>
      <c r="F226">
        <v>749</v>
      </c>
      <c r="G226" t="s">
        <v>18</v>
      </c>
      <c r="H226" t="s">
        <v>18</v>
      </c>
      <c r="I226" t="s">
        <v>576</v>
      </c>
      <c r="K226" t="s">
        <v>17</v>
      </c>
      <c r="L226" t="s">
        <v>18</v>
      </c>
      <c r="M226" t="s">
        <v>17</v>
      </c>
      <c r="N226" t="s">
        <v>18</v>
      </c>
      <c r="O226" t="s">
        <v>18</v>
      </c>
    </row>
    <row r="227" spans="1:18" customFormat="1" x14ac:dyDescent="0.25">
      <c r="E227" t="s">
        <v>750</v>
      </c>
      <c r="F227">
        <v>749</v>
      </c>
      <c r="G227" t="s">
        <v>18</v>
      </c>
      <c r="H227" t="s">
        <v>18</v>
      </c>
      <c r="I227" t="s">
        <v>576</v>
      </c>
      <c r="K227" t="s">
        <v>17</v>
      </c>
      <c r="L227" t="s">
        <v>17</v>
      </c>
      <c r="M227" t="s">
        <v>17</v>
      </c>
      <c r="N227" t="s">
        <v>18</v>
      </c>
      <c r="O227" t="s">
        <v>18</v>
      </c>
    </row>
    <row r="228" spans="1:18" customFormat="1" x14ac:dyDescent="0.25">
      <c r="A228">
        <v>2015</v>
      </c>
      <c r="B228" t="s">
        <v>167</v>
      </c>
      <c r="C228" t="s">
        <v>168</v>
      </c>
      <c r="D228" t="s">
        <v>169</v>
      </c>
      <c r="J228">
        <f>MAX(F229:F236)</f>
        <v>712</v>
      </c>
      <c r="Q228" t="s">
        <v>170</v>
      </c>
      <c r="R228" t="s">
        <v>171</v>
      </c>
    </row>
    <row r="229" spans="1:18" customFormat="1" x14ac:dyDescent="0.25">
      <c r="E229" t="s">
        <v>172</v>
      </c>
      <c r="F229">
        <v>712</v>
      </c>
      <c r="G229" s="2" t="s">
        <v>16</v>
      </c>
      <c r="H229" s="2" t="s">
        <v>16</v>
      </c>
      <c r="K229" t="s">
        <v>17</v>
      </c>
      <c r="L229" t="s">
        <v>18</v>
      </c>
      <c r="M229" t="s">
        <v>18</v>
      </c>
      <c r="N229" t="s">
        <v>18</v>
      </c>
      <c r="O229" t="s">
        <v>18</v>
      </c>
      <c r="P229" t="s">
        <v>173</v>
      </c>
    </row>
    <row r="230" spans="1:18" customFormat="1" x14ac:dyDescent="0.25">
      <c r="E230" t="s">
        <v>174</v>
      </c>
      <c r="F230">
        <v>712</v>
      </c>
      <c r="G230" s="2" t="s">
        <v>16</v>
      </c>
      <c r="H230" s="2" t="s">
        <v>16</v>
      </c>
      <c r="K230" t="s">
        <v>17</v>
      </c>
      <c r="L230" t="s">
        <v>18</v>
      </c>
      <c r="M230" t="s">
        <v>18</v>
      </c>
      <c r="N230" t="s">
        <v>18</v>
      </c>
      <c r="O230" t="s">
        <v>18</v>
      </c>
      <c r="P230" t="s">
        <v>173</v>
      </c>
    </row>
    <row r="231" spans="1:18" customFormat="1" x14ac:dyDescent="0.25">
      <c r="E231" t="s">
        <v>175</v>
      </c>
      <c r="F231">
        <v>712</v>
      </c>
      <c r="G231" s="2" t="s">
        <v>16</v>
      </c>
      <c r="H231" s="2" t="s">
        <v>16</v>
      </c>
      <c r="K231" t="s">
        <v>17</v>
      </c>
      <c r="L231" t="s">
        <v>18</v>
      </c>
      <c r="M231" t="s">
        <v>18</v>
      </c>
      <c r="N231" t="s">
        <v>18</v>
      </c>
      <c r="O231" t="s">
        <v>18</v>
      </c>
      <c r="P231" t="s">
        <v>173</v>
      </c>
    </row>
    <row r="232" spans="1:18" customFormat="1" x14ac:dyDescent="0.25">
      <c r="E232" t="s">
        <v>176</v>
      </c>
      <c r="F232">
        <v>712</v>
      </c>
      <c r="G232" s="2" t="s">
        <v>16</v>
      </c>
      <c r="H232" s="2" t="s">
        <v>16</v>
      </c>
      <c r="K232" t="s">
        <v>17</v>
      </c>
      <c r="L232" t="s">
        <v>18</v>
      </c>
      <c r="M232" t="s">
        <v>18</v>
      </c>
      <c r="N232" t="s">
        <v>18</v>
      </c>
      <c r="O232" t="s">
        <v>18</v>
      </c>
      <c r="P232" t="s">
        <v>173</v>
      </c>
    </row>
    <row r="233" spans="1:18" customFormat="1" x14ac:dyDescent="0.25">
      <c r="E233" t="s">
        <v>177</v>
      </c>
      <c r="F233">
        <v>712</v>
      </c>
      <c r="G233" s="2" t="s">
        <v>16</v>
      </c>
      <c r="H233" s="2" t="s">
        <v>16</v>
      </c>
      <c r="K233" t="s">
        <v>17</v>
      </c>
      <c r="L233" t="s">
        <v>18</v>
      </c>
      <c r="M233" t="s">
        <v>18</v>
      </c>
      <c r="N233" t="s">
        <v>18</v>
      </c>
      <c r="O233" t="s">
        <v>18</v>
      </c>
      <c r="P233" t="s">
        <v>173</v>
      </c>
    </row>
    <row r="234" spans="1:18" customFormat="1" x14ac:dyDescent="0.25">
      <c r="E234" t="s">
        <v>178</v>
      </c>
      <c r="F234">
        <v>712</v>
      </c>
      <c r="G234" s="2" t="s">
        <v>16</v>
      </c>
      <c r="H234" s="2" t="s">
        <v>16</v>
      </c>
      <c r="K234" t="s">
        <v>17</v>
      </c>
      <c r="L234" t="s">
        <v>18</v>
      </c>
      <c r="M234" t="s">
        <v>18</v>
      </c>
      <c r="N234" t="s">
        <v>18</v>
      </c>
      <c r="O234" t="s">
        <v>18</v>
      </c>
      <c r="P234" t="s">
        <v>179</v>
      </c>
    </row>
    <row r="235" spans="1:18" customFormat="1" x14ac:dyDescent="0.25">
      <c r="E235" t="s">
        <v>180</v>
      </c>
      <c r="F235">
        <v>651</v>
      </c>
      <c r="G235" s="2" t="s">
        <v>16</v>
      </c>
      <c r="H235" s="2" t="s">
        <v>16</v>
      </c>
      <c r="K235" t="s">
        <v>17</v>
      </c>
      <c r="L235" t="s">
        <v>18</v>
      </c>
      <c r="M235" t="s">
        <v>18</v>
      </c>
      <c r="N235" t="s">
        <v>18</v>
      </c>
      <c r="O235" t="s">
        <v>18</v>
      </c>
      <c r="P235" t="s">
        <v>173</v>
      </c>
    </row>
    <row r="236" spans="1:18" customFormat="1" x14ac:dyDescent="0.25">
      <c r="E236" t="s">
        <v>181</v>
      </c>
      <c r="F236">
        <v>712</v>
      </c>
      <c r="G236" s="2" t="s">
        <v>16</v>
      </c>
      <c r="H236" s="2" t="s">
        <v>16</v>
      </c>
      <c r="K236" t="s">
        <v>17</v>
      </c>
      <c r="L236" t="s">
        <v>18</v>
      </c>
      <c r="M236" t="s">
        <v>18</v>
      </c>
      <c r="N236" t="s">
        <v>18</v>
      </c>
      <c r="O236" t="s">
        <v>18</v>
      </c>
      <c r="P236" t="s">
        <v>173</v>
      </c>
    </row>
    <row r="237" spans="1:18" x14ac:dyDescent="0.25">
      <c r="A237">
        <v>2016</v>
      </c>
      <c r="B237" t="s">
        <v>292</v>
      </c>
      <c r="C237" t="s">
        <v>293</v>
      </c>
      <c r="D237" t="s">
        <v>294</v>
      </c>
      <c r="E237" t="s">
        <v>295</v>
      </c>
      <c r="J237">
        <f>MAX(F238:F248)</f>
        <v>200</v>
      </c>
      <c r="Q237" t="s">
        <v>296</v>
      </c>
      <c r="R237" t="s">
        <v>297</v>
      </c>
    </row>
    <row r="238" spans="1:18" customFormat="1" x14ac:dyDescent="0.25">
      <c r="E238" t="s">
        <v>298</v>
      </c>
      <c r="F238">
        <v>200</v>
      </c>
      <c r="G238" t="s">
        <v>17</v>
      </c>
      <c r="H238" s="2" t="s">
        <v>16</v>
      </c>
      <c r="K238" t="s">
        <v>17</v>
      </c>
      <c r="L238" t="s">
        <v>17</v>
      </c>
      <c r="M238" t="s">
        <v>17</v>
      </c>
      <c r="N238" t="s">
        <v>18</v>
      </c>
      <c r="O238" t="s">
        <v>18</v>
      </c>
      <c r="P238" t="s">
        <v>26</v>
      </c>
    </row>
    <row r="239" spans="1:18" customFormat="1" x14ac:dyDescent="0.25">
      <c r="E239" t="s">
        <v>299</v>
      </c>
      <c r="F239">
        <v>200</v>
      </c>
      <c r="G239" t="s">
        <v>17</v>
      </c>
      <c r="H239" s="2" t="s">
        <v>16</v>
      </c>
      <c r="K239" t="s">
        <v>17</v>
      </c>
      <c r="L239" t="s">
        <v>17</v>
      </c>
      <c r="M239" t="s">
        <v>17</v>
      </c>
      <c r="N239" t="s">
        <v>18</v>
      </c>
      <c r="O239" t="s">
        <v>18</v>
      </c>
      <c r="P239" t="s">
        <v>26</v>
      </c>
    </row>
    <row r="240" spans="1:18" customFormat="1" x14ac:dyDescent="0.25">
      <c r="E240" t="s">
        <v>300</v>
      </c>
      <c r="F240">
        <v>200</v>
      </c>
      <c r="G240" t="s">
        <v>17</v>
      </c>
      <c r="H240" s="2" t="s">
        <v>16</v>
      </c>
      <c r="K240" t="s">
        <v>17</v>
      </c>
      <c r="L240" t="s">
        <v>17</v>
      </c>
      <c r="M240" t="s">
        <v>17</v>
      </c>
      <c r="N240" t="s">
        <v>18</v>
      </c>
      <c r="O240" t="s">
        <v>18</v>
      </c>
      <c r="P240" t="s">
        <v>26</v>
      </c>
    </row>
    <row r="241" spans="1:18" customFormat="1" x14ac:dyDescent="0.25">
      <c r="E241" t="s">
        <v>301</v>
      </c>
      <c r="F241">
        <v>200</v>
      </c>
      <c r="G241" t="s">
        <v>17</v>
      </c>
      <c r="H241" s="2" t="s">
        <v>16</v>
      </c>
      <c r="K241" t="s">
        <v>17</v>
      </c>
      <c r="L241" t="s">
        <v>17</v>
      </c>
      <c r="M241" t="s">
        <v>17</v>
      </c>
      <c r="N241" t="s">
        <v>18</v>
      </c>
      <c r="O241" t="s">
        <v>18</v>
      </c>
      <c r="P241" t="s">
        <v>26</v>
      </c>
    </row>
    <row r="242" spans="1:18" customFormat="1" x14ac:dyDescent="0.25">
      <c r="E242" t="s">
        <v>302</v>
      </c>
      <c r="F242">
        <v>200</v>
      </c>
      <c r="G242" t="s">
        <v>18</v>
      </c>
      <c r="H242" s="2" t="s">
        <v>16</v>
      </c>
      <c r="I242" t="s">
        <v>303</v>
      </c>
      <c r="K242" t="s">
        <v>17</v>
      </c>
      <c r="L242" t="s">
        <v>18</v>
      </c>
      <c r="M242" t="s">
        <v>18</v>
      </c>
      <c r="N242" t="s">
        <v>18</v>
      </c>
      <c r="O242" t="s">
        <v>18</v>
      </c>
    </row>
    <row r="243" spans="1:18" customFormat="1" x14ac:dyDescent="0.25">
      <c r="E243" t="s">
        <v>304</v>
      </c>
      <c r="F243">
        <v>200</v>
      </c>
      <c r="G243" t="s">
        <v>17</v>
      </c>
      <c r="H243" s="2" t="s">
        <v>16</v>
      </c>
      <c r="K243" t="s">
        <v>17</v>
      </c>
      <c r="L243" t="s">
        <v>17</v>
      </c>
      <c r="M243" t="s">
        <v>17</v>
      </c>
      <c r="N243" t="s">
        <v>18</v>
      </c>
      <c r="O243" t="s">
        <v>18</v>
      </c>
      <c r="P243" t="s">
        <v>26</v>
      </c>
    </row>
    <row r="244" spans="1:18" customFormat="1" x14ac:dyDescent="0.25">
      <c r="E244" t="s">
        <v>305</v>
      </c>
      <c r="F244">
        <v>200</v>
      </c>
      <c r="G244" t="s">
        <v>18</v>
      </c>
      <c r="H244" s="2" t="s">
        <v>16</v>
      </c>
      <c r="I244" t="s">
        <v>303</v>
      </c>
      <c r="K244" t="s">
        <v>17</v>
      </c>
      <c r="L244" t="s">
        <v>18</v>
      </c>
      <c r="M244" t="s">
        <v>18</v>
      </c>
      <c r="N244" t="s">
        <v>18</v>
      </c>
      <c r="O244" t="s">
        <v>18</v>
      </c>
    </row>
    <row r="245" spans="1:18" customFormat="1" x14ac:dyDescent="0.25">
      <c r="E245" t="s">
        <v>306</v>
      </c>
      <c r="F245">
        <v>200</v>
      </c>
      <c r="G245" t="s">
        <v>18</v>
      </c>
      <c r="H245" s="2" t="s">
        <v>16</v>
      </c>
      <c r="I245" t="s">
        <v>303</v>
      </c>
      <c r="K245" t="s">
        <v>17</v>
      </c>
      <c r="L245" t="s">
        <v>18</v>
      </c>
      <c r="M245" t="s">
        <v>18</v>
      </c>
      <c r="N245" t="s">
        <v>18</v>
      </c>
      <c r="O245" t="s">
        <v>18</v>
      </c>
    </row>
    <row r="246" spans="1:18" customFormat="1" x14ac:dyDescent="0.25">
      <c r="E246" t="s">
        <v>307</v>
      </c>
      <c r="F246">
        <v>200</v>
      </c>
      <c r="G246" t="s">
        <v>18</v>
      </c>
      <c r="H246" s="2" t="s">
        <v>16</v>
      </c>
      <c r="I246" t="s">
        <v>303</v>
      </c>
      <c r="K246" t="s">
        <v>17</v>
      </c>
      <c r="L246" t="s">
        <v>18</v>
      </c>
      <c r="M246" t="s">
        <v>18</v>
      </c>
      <c r="N246" t="s">
        <v>18</v>
      </c>
      <c r="O246" t="s">
        <v>18</v>
      </c>
    </row>
    <row r="247" spans="1:18" customFormat="1" x14ac:dyDescent="0.25">
      <c r="E247" t="s">
        <v>308</v>
      </c>
      <c r="F247">
        <v>200</v>
      </c>
      <c r="G247" t="s">
        <v>18</v>
      </c>
      <c r="H247" s="2" t="s">
        <v>16</v>
      </c>
      <c r="I247" t="s">
        <v>303</v>
      </c>
      <c r="K247" t="s">
        <v>17</v>
      </c>
      <c r="L247" t="s">
        <v>18</v>
      </c>
      <c r="M247" t="s">
        <v>18</v>
      </c>
      <c r="N247" t="s">
        <v>18</v>
      </c>
      <c r="O247" t="s">
        <v>18</v>
      </c>
    </row>
    <row r="248" spans="1:18" customFormat="1" x14ac:dyDescent="0.25">
      <c r="E248" t="s">
        <v>309</v>
      </c>
      <c r="F248">
        <v>200</v>
      </c>
      <c r="G248" t="s">
        <v>18</v>
      </c>
      <c r="H248" s="2" t="s">
        <v>16</v>
      </c>
      <c r="I248" t="s">
        <v>303</v>
      </c>
      <c r="K248" t="s">
        <v>17</v>
      </c>
      <c r="L248" t="s">
        <v>18</v>
      </c>
      <c r="M248" t="s">
        <v>18</v>
      </c>
      <c r="N248" t="s">
        <v>18</v>
      </c>
      <c r="O248" t="s">
        <v>18</v>
      </c>
    </row>
    <row r="249" spans="1:18" customFormat="1" x14ac:dyDescent="0.25">
      <c r="A249">
        <v>2016</v>
      </c>
      <c r="B249" t="s">
        <v>519</v>
      </c>
      <c r="C249" t="s">
        <v>520</v>
      </c>
      <c r="D249" t="s">
        <v>521</v>
      </c>
      <c r="J249">
        <f>MAX(F250:F274)</f>
        <v>463</v>
      </c>
      <c r="Q249" t="s">
        <v>522</v>
      </c>
      <c r="R249" t="s">
        <v>523</v>
      </c>
    </row>
    <row r="250" spans="1:18" customFormat="1" x14ac:dyDescent="0.25">
      <c r="E250" t="s">
        <v>524</v>
      </c>
      <c r="F250">
        <v>463</v>
      </c>
      <c r="G250" t="s">
        <v>18</v>
      </c>
      <c r="H250" t="s">
        <v>18</v>
      </c>
      <c r="I250" t="s">
        <v>414</v>
      </c>
      <c r="K250" t="s">
        <v>17</v>
      </c>
      <c r="L250" t="s">
        <v>18</v>
      </c>
      <c r="M250" t="s">
        <v>18</v>
      </c>
      <c r="N250" t="s">
        <v>18</v>
      </c>
      <c r="O250" t="s">
        <v>18</v>
      </c>
      <c r="P250" t="s">
        <v>525</v>
      </c>
    </row>
    <row r="251" spans="1:18" customFormat="1" x14ac:dyDescent="0.25">
      <c r="E251" t="s">
        <v>526</v>
      </c>
      <c r="F251">
        <v>463</v>
      </c>
      <c r="G251" t="s">
        <v>18</v>
      </c>
      <c r="H251" t="s">
        <v>18</v>
      </c>
      <c r="I251" t="s">
        <v>414</v>
      </c>
      <c r="K251" t="s">
        <v>17</v>
      </c>
      <c r="L251" t="s">
        <v>18</v>
      </c>
      <c r="M251" t="s">
        <v>18</v>
      </c>
      <c r="N251" t="s">
        <v>18</v>
      </c>
      <c r="O251" t="s">
        <v>18</v>
      </c>
      <c r="P251" t="s">
        <v>527</v>
      </c>
    </row>
    <row r="252" spans="1:18" customFormat="1" x14ac:dyDescent="0.25">
      <c r="E252" t="s">
        <v>528</v>
      </c>
      <c r="F252">
        <v>462</v>
      </c>
      <c r="G252" t="s">
        <v>18</v>
      </c>
      <c r="H252" t="s">
        <v>18</v>
      </c>
      <c r="I252" t="s">
        <v>414</v>
      </c>
      <c r="K252" t="s">
        <v>17</v>
      </c>
      <c r="L252" t="s">
        <v>18</v>
      </c>
      <c r="M252" t="s">
        <v>18</v>
      </c>
      <c r="N252" t="s">
        <v>18</v>
      </c>
      <c r="O252" t="s">
        <v>18</v>
      </c>
      <c r="P252" t="s">
        <v>527</v>
      </c>
    </row>
    <row r="253" spans="1:18" customFormat="1" x14ac:dyDescent="0.25">
      <c r="E253" t="s">
        <v>529</v>
      </c>
      <c r="F253">
        <v>463</v>
      </c>
      <c r="G253" t="s">
        <v>18</v>
      </c>
      <c r="H253" t="s">
        <v>18</v>
      </c>
      <c r="I253" t="s">
        <v>414</v>
      </c>
      <c r="K253" t="s">
        <v>17</v>
      </c>
      <c r="L253" t="s">
        <v>18</v>
      </c>
      <c r="M253" t="s">
        <v>18</v>
      </c>
      <c r="N253" t="s">
        <v>18</v>
      </c>
      <c r="O253" t="s">
        <v>18</v>
      </c>
      <c r="P253" t="s">
        <v>527</v>
      </c>
    </row>
    <row r="254" spans="1:18" customFormat="1" x14ac:dyDescent="0.25">
      <c r="E254" t="s">
        <v>530</v>
      </c>
      <c r="F254">
        <v>463</v>
      </c>
      <c r="G254" t="s">
        <v>18</v>
      </c>
      <c r="H254" t="s">
        <v>18</v>
      </c>
      <c r="I254" t="s">
        <v>414</v>
      </c>
      <c r="K254" t="s">
        <v>17</v>
      </c>
      <c r="L254" t="s">
        <v>18</v>
      </c>
      <c r="M254" t="s">
        <v>18</v>
      </c>
      <c r="N254" t="s">
        <v>18</v>
      </c>
      <c r="O254" t="s">
        <v>18</v>
      </c>
      <c r="P254" t="s">
        <v>527</v>
      </c>
    </row>
    <row r="255" spans="1:18" customFormat="1" x14ac:dyDescent="0.25">
      <c r="E255" t="s">
        <v>531</v>
      </c>
      <c r="F255">
        <v>461</v>
      </c>
      <c r="G255" t="s">
        <v>18</v>
      </c>
      <c r="H255" t="s">
        <v>17</v>
      </c>
      <c r="K255" t="s">
        <v>17</v>
      </c>
      <c r="L255" t="s">
        <v>18</v>
      </c>
      <c r="M255" t="s">
        <v>18</v>
      </c>
      <c r="N255" t="s">
        <v>18</v>
      </c>
      <c r="O255" t="s">
        <v>18</v>
      </c>
      <c r="P255" t="s">
        <v>527</v>
      </c>
    </row>
    <row r="256" spans="1:18" customFormat="1" x14ac:dyDescent="0.25">
      <c r="E256" t="s">
        <v>532</v>
      </c>
      <c r="F256">
        <v>449</v>
      </c>
      <c r="G256" t="s">
        <v>18</v>
      </c>
      <c r="H256" t="s">
        <v>18</v>
      </c>
      <c r="I256" t="s">
        <v>414</v>
      </c>
      <c r="K256" t="s">
        <v>17</v>
      </c>
      <c r="L256" t="s">
        <v>18</v>
      </c>
      <c r="M256" t="s">
        <v>18</v>
      </c>
      <c r="N256" t="s">
        <v>18</v>
      </c>
      <c r="O256" t="s">
        <v>18</v>
      </c>
      <c r="P256" t="s">
        <v>527</v>
      </c>
    </row>
    <row r="257" spans="5:16" customFormat="1" x14ac:dyDescent="0.25">
      <c r="E257" t="s">
        <v>533</v>
      </c>
      <c r="F257">
        <v>461</v>
      </c>
      <c r="G257" t="s">
        <v>17</v>
      </c>
      <c r="H257" t="s">
        <v>17</v>
      </c>
      <c r="K257" t="s">
        <v>17</v>
      </c>
      <c r="L257" t="s">
        <v>18</v>
      </c>
      <c r="M257" t="s">
        <v>18</v>
      </c>
      <c r="N257" t="s">
        <v>18</v>
      </c>
      <c r="O257" t="s">
        <v>18</v>
      </c>
      <c r="P257" t="s">
        <v>527</v>
      </c>
    </row>
    <row r="258" spans="5:16" customFormat="1" x14ac:dyDescent="0.25">
      <c r="E258" t="s">
        <v>534</v>
      </c>
      <c r="F258">
        <v>461</v>
      </c>
      <c r="G258" t="s">
        <v>17</v>
      </c>
      <c r="H258" t="s">
        <v>17</v>
      </c>
      <c r="K258" t="s">
        <v>17</v>
      </c>
      <c r="L258" t="s">
        <v>18</v>
      </c>
      <c r="M258" t="s">
        <v>18</v>
      </c>
      <c r="N258" t="s">
        <v>18</v>
      </c>
      <c r="O258" t="s">
        <v>18</v>
      </c>
      <c r="P258" t="s">
        <v>535</v>
      </c>
    </row>
    <row r="259" spans="5:16" customFormat="1" x14ac:dyDescent="0.25">
      <c r="E259" t="s">
        <v>536</v>
      </c>
      <c r="F259">
        <v>463</v>
      </c>
      <c r="G259" t="s">
        <v>17</v>
      </c>
      <c r="H259" t="s">
        <v>17</v>
      </c>
      <c r="K259" t="s">
        <v>17</v>
      </c>
      <c r="L259" t="s">
        <v>18</v>
      </c>
      <c r="M259" t="s">
        <v>18</v>
      </c>
      <c r="N259" t="s">
        <v>18</v>
      </c>
      <c r="O259" t="s">
        <v>18</v>
      </c>
      <c r="P259" t="s">
        <v>527</v>
      </c>
    </row>
    <row r="260" spans="5:16" customFormat="1" x14ac:dyDescent="0.25">
      <c r="E260" t="s">
        <v>537</v>
      </c>
      <c r="F260">
        <v>463</v>
      </c>
      <c r="G260" t="s">
        <v>17</v>
      </c>
      <c r="H260" t="s">
        <v>17</v>
      </c>
      <c r="K260" t="s">
        <v>17</v>
      </c>
      <c r="L260" t="s">
        <v>18</v>
      </c>
      <c r="M260" t="s">
        <v>18</v>
      </c>
      <c r="N260" t="s">
        <v>18</v>
      </c>
      <c r="O260" t="s">
        <v>18</v>
      </c>
      <c r="P260" t="s">
        <v>527</v>
      </c>
    </row>
    <row r="261" spans="5:16" customFormat="1" x14ac:dyDescent="0.25">
      <c r="E261" t="s">
        <v>538</v>
      </c>
      <c r="F261">
        <v>459</v>
      </c>
      <c r="G261" t="s">
        <v>18</v>
      </c>
      <c r="H261" t="s">
        <v>18</v>
      </c>
      <c r="I261" t="s">
        <v>414</v>
      </c>
      <c r="K261" t="s">
        <v>17</v>
      </c>
      <c r="L261" t="s">
        <v>18</v>
      </c>
      <c r="M261" t="s">
        <v>18</v>
      </c>
      <c r="N261" t="s">
        <v>18</v>
      </c>
      <c r="O261" t="s">
        <v>18</v>
      </c>
      <c r="P261" t="s">
        <v>527</v>
      </c>
    </row>
    <row r="262" spans="5:16" customFormat="1" x14ac:dyDescent="0.25">
      <c r="E262" t="s">
        <v>539</v>
      </c>
      <c r="F262">
        <v>462</v>
      </c>
      <c r="G262" t="s">
        <v>18</v>
      </c>
      <c r="H262" t="s">
        <v>18</v>
      </c>
      <c r="I262" t="s">
        <v>414</v>
      </c>
      <c r="K262" t="s">
        <v>17</v>
      </c>
      <c r="L262" t="s">
        <v>18</v>
      </c>
      <c r="M262" t="s">
        <v>18</v>
      </c>
      <c r="N262" t="s">
        <v>18</v>
      </c>
      <c r="O262" t="s">
        <v>18</v>
      </c>
      <c r="P262" t="s">
        <v>527</v>
      </c>
    </row>
    <row r="263" spans="5:16" customFormat="1" x14ac:dyDescent="0.25">
      <c r="E263" t="s">
        <v>540</v>
      </c>
      <c r="F263">
        <v>461</v>
      </c>
      <c r="G263" t="s">
        <v>18</v>
      </c>
      <c r="H263" t="s">
        <v>17</v>
      </c>
      <c r="K263" t="s">
        <v>17</v>
      </c>
      <c r="L263" t="s">
        <v>18</v>
      </c>
      <c r="M263" t="s">
        <v>18</v>
      </c>
      <c r="N263" t="s">
        <v>18</v>
      </c>
      <c r="O263" t="s">
        <v>18</v>
      </c>
      <c r="P263" t="s">
        <v>527</v>
      </c>
    </row>
    <row r="264" spans="5:16" customFormat="1" x14ac:dyDescent="0.25">
      <c r="E264" t="s">
        <v>541</v>
      </c>
      <c r="F264">
        <v>461</v>
      </c>
      <c r="G264" t="s">
        <v>18</v>
      </c>
      <c r="H264" t="s">
        <v>17</v>
      </c>
      <c r="K264" t="s">
        <v>17</v>
      </c>
      <c r="L264" t="s">
        <v>18</v>
      </c>
      <c r="M264" t="s">
        <v>18</v>
      </c>
      <c r="N264" t="s">
        <v>18</v>
      </c>
      <c r="O264" t="s">
        <v>18</v>
      </c>
      <c r="P264" t="s">
        <v>527</v>
      </c>
    </row>
    <row r="265" spans="5:16" customFormat="1" x14ac:dyDescent="0.25">
      <c r="E265" t="s">
        <v>542</v>
      </c>
      <c r="F265">
        <v>461</v>
      </c>
      <c r="G265" t="s">
        <v>18</v>
      </c>
      <c r="H265" t="s">
        <v>17</v>
      </c>
      <c r="K265" t="s">
        <v>17</v>
      </c>
      <c r="L265" t="s">
        <v>18</v>
      </c>
      <c r="M265" t="s">
        <v>18</v>
      </c>
      <c r="N265" t="s">
        <v>18</v>
      </c>
      <c r="O265" t="s">
        <v>18</v>
      </c>
      <c r="P265" t="s">
        <v>527</v>
      </c>
    </row>
    <row r="266" spans="5:16" customFormat="1" x14ac:dyDescent="0.25">
      <c r="E266" t="s">
        <v>543</v>
      </c>
      <c r="F266">
        <v>457</v>
      </c>
      <c r="G266" t="s">
        <v>18</v>
      </c>
      <c r="H266" t="s">
        <v>18</v>
      </c>
      <c r="I266" t="s">
        <v>414</v>
      </c>
      <c r="K266" t="s">
        <v>17</v>
      </c>
      <c r="L266" t="s">
        <v>18</v>
      </c>
      <c r="M266" t="s">
        <v>18</v>
      </c>
      <c r="N266" t="s">
        <v>18</v>
      </c>
      <c r="O266" t="s">
        <v>18</v>
      </c>
      <c r="P266" t="s">
        <v>527</v>
      </c>
    </row>
    <row r="267" spans="5:16" customFormat="1" x14ac:dyDescent="0.25">
      <c r="E267" t="s">
        <v>544</v>
      </c>
      <c r="F267">
        <v>457</v>
      </c>
      <c r="G267" t="s">
        <v>18</v>
      </c>
      <c r="H267" t="s">
        <v>18</v>
      </c>
      <c r="I267" t="s">
        <v>414</v>
      </c>
      <c r="K267" t="s">
        <v>17</v>
      </c>
      <c r="L267" t="s">
        <v>18</v>
      </c>
      <c r="M267" t="s">
        <v>18</v>
      </c>
      <c r="N267" t="s">
        <v>18</v>
      </c>
      <c r="O267" t="s">
        <v>18</v>
      </c>
      <c r="P267" t="s">
        <v>527</v>
      </c>
    </row>
    <row r="268" spans="5:16" customFormat="1" x14ac:dyDescent="0.25">
      <c r="E268" t="s">
        <v>545</v>
      </c>
      <c r="F268">
        <v>457</v>
      </c>
      <c r="G268" t="s">
        <v>18</v>
      </c>
      <c r="H268" t="s">
        <v>17</v>
      </c>
      <c r="K268" t="s">
        <v>17</v>
      </c>
      <c r="L268" t="s">
        <v>18</v>
      </c>
      <c r="M268" t="s">
        <v>18</v>
      </c>
      <c r="N268" t="s">
        <v>18</v>
      </c>
      <c r="O268" t="s">
        <v>18</v>
      </c>
      <c r="P268" t="s">
        <v>527</v>
      </c>
    </row>
    <row r="269" spans="5:16" customFormat="1" x14ac:dyDescent="0.25">
      <c r="E269" t="s">
        <v>546</v>
      </c>
      <c r="F269">
        <v>462</v>
      </c>
      <c r="G269" t="s">
        <v>18</v>
      </c>
      <c r="H269" t="s">
        <v>18</v>
      </c>
      <c r="I269" t="s">
        <v>414</v>
      </c>
      <c r="K269" t="s">
        <v>17</v>
      </c>
      <c r="L269" t="s">
        <v>17</v>
      </c>
      <c r="M269" t="s">
        <v>18</v>
      </c>
      <c r="N269" t="s">
        <v>18</v>
      </c>
      <c r="O269" t="s">
        <v>18</v>
      </c>
      <c r="P269" t="s">
        <v>527</v>
      </c>
    </row>
    <row r="270" spans="5:16" customFormat="1" x14ac:dyDescent="0.25">
      <c r="E270" t="s">
        <v>547</v>
      </c>
      <c r="F270">
        <v>459</v>
      </c>
      <c r="G270" t="s">
        <v>18</v>
      </c>
      <c r="H270" t="s">
        <v>18</v>
      </c>
      <c r="I270" t="s">
        <v>414</v>
      </c>
      <c r="K270" t="s">
        <v>17</v>
      </c>
      <c r="L270" t="s">
        <v>18</v>
      </c>
      <c r="M270" t="s">
        <v>18</v>
      </c>
      <c r="N270" t="s">
        <v>18</v>
      </c>
      <c r="O270" t="s">
        <v>18</v>
      </c>
      <c r="P270" t="s">
        <v>527</v>
      </c>
    </row>
    <row r="271" spans="5:16" customFormat="1" x14ac:dyDescent="0.25">
      <c r="E271" t="s">
        <v>548</v>
      </c>
      <c r="F271">
        <v>435</v>
      </c>
      <c r="G271" t="s">
        <v>17</v>
      </c>
      <c r="H271" t="s">
        <v>17</v>
      </c>
      <c r="K271" t="s">
        <v>17</v>
      </c>
      <c r="L271" t="s">
        <v>18</v>
      </c>
      <c r="M271" t="s">
        <v>18</v>
      </c>
      <c r="N271" t="s">
        <v>18</v>
      </c>
      <c r="O271" t="s">
        <v>18</v>
      </c>
      <c r="P271" t="s">
        <v>527</v>
      </c>
    </row>
    <row r="272" spans="5:16" customFormat="1" x14ac:dyDescent="0.25">
      <c r="E272" t="s">
        <v>549</v>
      </c>
      <c r="F272">
        <v>457</v>
      </c>
      <c r="G272" t="s">
        <v>18</v>
      </c>
      <c r="H272" t="s">
        <v>18</v>
      </c>
      <c r="I272" t="s">
        <v>414</v>
      </c>
      <c r="K272" t="s">
        <v>17</v>
      </c>
      <c r="L272" t="s">
        <v>18</v>
      </c>
      <c r="M272" t="s">
        <v>18</v>
      </c>
      <c r="N272" t="s">
        <v>18</v>
      </c>
      <c r="O272" t="s">
        <v>18</v>
      </c>
      <c r="P272" t="s">
        <v>527</v>
      </c>
    </row>
    <row r="273" spans="1:19" customFormat="1" x14ac:dyDescent="0.25">
      <c r="E273" t="s">
        <v>550</v>
      </c>
      <c r="F273">
        <v>457</v>
      </c>
      <c r="G273" t="s">
        <v>18</v>
      </c>
      <c r="H273" t="s">
        <v>17</v>
      </c>
      <c r="K273" t="s">
        <v>17</v>
      </c>
      <c r="L273" t="s">
        <v>18</v>
      </c>
      <c r="M273" t="s">
        <v>18</v>
      </c>
      <c r="N273" t="s">
        <v>18</v>
      </c>
      <c r="O273" t="s">
        <v>18</v>
      </c>
      <c r="P273" t="s">
        <v>527</v>
      </c>
    </row>
    <row r="274" spans="1:19" customFormat="1" x14ac:dyDescent="0.25">
      <c r="E274" t="s">
        <v>551</v>
      </c>
      <c r="F274">
        <v>457</v>
      </c>
      <c r="G274" t="s">
        <v>18</v>
      </c>
      <c r="H274" t="s">
        <v>18</v>
      </c>
      <c r="I274" t="s">
        <v>414</v>
      </c>
      <c r="K274" t="s">
        <v>17</v>
      </c>
      <c r="L274" t="s">
        <v>18</v>
      </c>
      <c r="M274" t="s">
        <v>18</v>
      </c>
      <c r="N274" t="s">
        <v>18</v>
      </c>
      <c r="O274" t="s">
        <v>18</v>
      </c>
      <c r="P274" t="s">
        <v>552</v>
      </c>
    </row>
    <row r="275" spans="1:19" customFormat="1" x14ac:dyDescent="0.25">
      <c r="A275">
        <v>2016</v>
      </c>
      <c r="B275" t="s">
        <v>37</v>
      </c>
      <c r="C275" t="s">
        <v>38</v>
      </c>
      <c r="D275" t="s">
        <v>39</v>
      </c>
      <c r="E275" t="s">
        <v>40</v>
      </c>
      <c r="J275">
        <f>MAX(F276:F278)</f>
        <v>120</v>
      </c>
      <c r="Q275" t="s">
        <v>41</v>
      </c>
      <c r="R275" t="s">
        <v>42</v>
      </c>
    </row>
    <row r="276" spans="1:19" customFormat="1" x14ac:dyDescent="0.25">
      <c r="E276" t="s">
        <v>43</v>
      </c>
      <c r="F276">
        <v>120</v>
      </c>
      <c r="G276" t="s">
        <v>17</v>
      </c>
      <c r="H276" t="s">
        <v>17</v>
      </c>
      <c r="K276" t="s">
        <v>17</v>
      </c>
      <c r="L276" t="s">
        <v>17</v>
      </c>
      <c r="M276" t="s">
        <v>18</v>
      </c>
      <c r="N276" t="s">
        <v>18</v>
      </c>
      <c r="O276" t="s">
        <v>18</v>
      </c>
      <c r="P276" t="s">
        <v>26</v>
      </c>
    </row>
    <row r="277" spans="1:19" customFormat="1" x14ac:dyDescent="0.25">
      <c r="E277" t="s">
        <v>44</v>
      </c>
      <c r="F277">
        <v>120</v>
      </c>
      <c r="G277" t="s">
        <v>17</v>
      </c>
      <c r="H277" t="s">
        <v>17</v>
      </c>
      <c r="K277" t="s">
        <v>17</v>
      </c>
      <c r="L277" t="s">
        <v>17</v>
      </c>
      <c r="M277" t="s">
        <v>18</v>
      </c>
      <c r="N277" t="s">
        <v>18</v>
      </c>
      <c r="O277" t="s">
        <v>18</v>
      </c>
      <c r="P277" t="s">
        <v>26</v>
      </c>
    </row>
    <row r="278" spans="1:19" customFormat="1" x14ac:dyDescent="0.25">
      <c r="E278" t="s">
        <v>45</v>
      </c>
      <c r="F278">
        <v>120</v>
      </c>
      <c r="G278" t="s">
        <v>17</v>
      </c>
      <c r="H278" t="s">
        <v>17</v>
      </c>
      <c r="K278" t="s">
        <v>17</v>
      </c>
      <c r="L278" t="s">
        <v>17</v>
      </c>
      <c r="M278" t="s">
        <v>18</v>
      </c>
      <c r="N278" t="s">
        <v>18</v>
      </c>
      <c r="O278" t="s">
        <v>18</v>
      </c>
      <c r="P278" t="s">
        <v>26</v>
      </c>
    </row>
    <row r="279" spans="1:19" x14ac:dyDescent="0.25">
      <c r="A279" s="4">
        <v>2016</v>
      </c>
      <c r="B279" s="4" t="s">
        <v>488</v>
      </c>
      <c r="C279" s="4" t="s">
        <v>38</v>
      </c>
      <c r="D279" s="4" t="s">
        <v>489</v>
      </c>
      <c r="E279" s="4" t="s">
        <v>490</v>
      </c>
      <c r="F279" s="4"/>
      <c r="G279" s="4"/>
      <c r="H279" s="4"/>
      <c r="I279" s="4"/>
      <c r="J279" s="8"/>
      <c r="K279" s="4"/>
      <c r="L279" s="4"/>
      <c r="M279" s="4"/>
      <c r="N279" s="4"/>
      <c r="O279" s="4"/>
      <c r="P279" s="4"/>
      <c r="Q279" s="4"/>
      <c r="R279" s="4"/>
      <c r="S279" s="4">
        <v>1</v>
      </c>
    </row>
    <row r="280" spans="1:19" customFormat="1" x14ac:dyDescent="0.25">
      <c r="A280">
        <v>2016</v>
      </c>
      <c r="B280" t="s">
        <v>107</v>
      </c>
      <c r="C280" t="s">
        <v>38</v>
      </c>
      <c r="D280" t="s">
        <v>108</v>
      </c>
      <c r="E280" t="s">
        <v>109</v>
      </c>
      <c r="F280">
        <v>819</v>
      </c>
      <c r="G280" t="s">
        <v>17</v>
      </c>
      <c r="H280" t="s">
        <v>17</v>
      </c>
      <c r="J280">
        <f>MAX(F280)</f>
        <v>819</v>
      </c>
      <c r="K280" t="s">
        <v>17</v>
      </c>
      <c r="L280" t="s">
        <v>17</v>
      </c>
      <c r="M280" t="s">
        <v>18</v>
      </c>
      <c r="N280" t="s">
        <v>18</v>
      </c>
      <c r="O280" t="s">
        <v>18</v>
      </c>
      <c r="P280" t="s">
        <v>110</v>
      </c>
      <c r="Q280" t="s">
        <v>41</v>
      </c>
      <c r="R280" t="s">
        <v>111</v>
      </c>
    </row>
    <row r="281" spans="1:19" customFormat="1" x14ac:dyDescent="0.25">
      <c r="A281" s="4">
        <v>2016</v>
      </c>
      <c r="B281" s="4" t="s">
        <v>64</v>
      </c>
      <c r="C281" s="4" t="s">
        <v>65</v>
      </c>
      <c r="D281" s="4" t="s">
        <v>66</v>
      </c>
      <c r="E281" s="4" t="s">
        <v>67</v>
      </c>
      <c r="F281" s="4"/>
      <c r="G281" s="4"/>
      <c r="H281" s="4"/>
      <c r="I281" s="4"/>
      <c r="J281" s="8"/>
      <c r="K281" s="4"/>
      <c r="L281" s="4"/>
      <c r="M281" s="4"/>
      <c r="N281" s="4"/>
      <c r="O281" s="4"/>
      <c r="P281" s="4"/>
      <c r="Q281" s="4"/>
      <c r="R281" s="4"/>
      <c r="S281" s="4">
        <v>1</v>
      </c>
    </row>
    <row r="282" spans="1:19" customFormat="1" x14ac:dyDescent="0.25">
      <c r="A282" s="4">
        <v>2016</v>
      </c>
      <c r="B282" s="4" t="s">
        <v>639</v>
      </c>
      <c r="C282" s="4" t="s">
        <v>113</v>
      </c>
      <c r="D282" s="4" t="s">
        <v>640</v>
      </c>
      <c r="E282" s="4" t="s">
        <v>641</v>
      </c>
      <c r="F282" s="4"/>
      <c r="G282" s="4"/>
      <c r="H282" s="4"/>
      <c r="I282" s="4"/>
      <c r="J282" s="8"/>
      <c r="K282" s="4"/>
      <c r="L282" s="4"/>
      <c r="M282" s="4"/>
      <c r="N282" s="4"/>
      <c r="O282" s="4"/>
      <c r="P282" s="4"/>
      <c r="Q282" s="4"/>
      <c r="R282" s="4"/>
      <c r="S282" s="4">
        <v>1</v>
      </c>
    </row>
    <row r="283" spans="1:19" customFormat="1" ht="17.25" customHeight="1" x14ac:dyDescent="0.25">
      <c r="A283">
        <v>2017</v>
      </c>
      <c r="B283" t="s">
        <v>337</v>
      </c>
      <c r="C283" t="s">
        <v>104</v>
      </c>
      <c r="D283" t="s">
        <v>338</v>
      </c>
      <c r="J283">
        <f>MAX(F284:F293)</f>
        <v>164</v>
      </c>
      <c r="Q283" t="s">
        <v>296</v>
      </c>
      <c r="R283" t="s">
        <v>339</v>
      </c>
    </row>
    <row r="284" spans="1:19" customFormat="1" x14ac:dyDescent="0.25">
      <c r="E284" t="s">
        <v>340</v>
      </c>
      <c r="F284">
        <v>164</v>
      </c>
      <c r="G284" s="2" t="s">
        <v>16</v>
      </c>
      <c r="H284" s="2" t="s">
        <v>16</v>
      </c>
      <c r="K284" t="s">
        <v>17</v>
      </c>
      <c r="L284" t="s">
        <v>17</v>
      </c>
      <c r="M284" t="s">
        <v>18</v>
      </c>
      <c r="N284" t="s">
        <v>18</v>
      </c>
      <c r="O284" t="s">
        <v>18</v>
      </c>
      <c r="P284" t="s">
        <v>231</v>
      </c>
    </row>
    <row r="285" spans="1:19" customFormat="1" x14ac:dyDescent="0.25">
      <c r="E285" t="s">
        <v>341</v>
      </c>
      <c r="F285">
        <v>164</v>
      </c>
      <c r="G285" s="2" t="s">
        <v>16</v>
      </c>
      <c r="H285" s="2" t="s">
        <v>16</v>
      </c>
      <c r="K285" t="s">
        <v>17</v>
      </c>
      <c r="L285" t="s">
        <v>17</v>
      </c>
      <c r="M285" t="s">
        <v>18</v>
      </c>
      <c r="N285" t="s">
        <v>18</v>
      </c>
      <c r="O285" t="s">
        <v>18</v>
      </c>
      <c r="P285" t="s">
        <v>231</v>
      </c>
    </row>
    <row r="286" spans="1:19" customFormat="1" x14ac:dyDescent="0.25">
      <c r="E286" t="s">
        <v>342</v>
      </c>
      <c r="F286">
        <v>164</v>
      </c>
      <c r="G286" s="2" t="s">
        <v>16</v>
      </c>
      <c r="H286" s="2" t="s">
        <v>16</v>
      </c>
      <c r="K286" t="s">
        <v>17</v>
      </c>
      <c r="L286" t="s">
        <v>17</v>
      </c>
      <c r="M286" t="s">
        <v>18</v>
      </c>
      <c r="N286" t="s">
        <v>18</v>
      </c>
      <c r="O286" t="s">
        <v>18</v>
      </c>
      <c r="P286" t="s">
        <v>231</v>
      </c>
    </row>
    <row r="287" spans="1:19" customFormat="1" x14ac:dyDescent="0.25">
      <c r="E287" t="s">
        <v>133</v>
      </c>
      <c r="F287">
        <v>164</v>
      </c>
      <c r="G287" s="2" t="s">
        <v>16</v>
      </c>
      <c r="H287" s="2" t="s">
        <v>16</v>
      </c>
      <c r="K287" t="s">
        <v>17</v>
      </c>
      <c r="L287" t="s">
        <v>17</v>
      </c>
      <c r="M287" t="s">
        <v>18</v>
      </c>
      <c r="N287" t="s">
        <v>18</v>
      </c>
      <c r="O287" t="s">
        <v>18</v>
      </c>
      <c r="P287" t="s">
        <v>231</v>
      </c>
    </row>
    <row r="288" spans="1:19" customFormat="1" x14ac:dyDescent="0.25">
      <c r="E288" t="s">
        <v>343</v>
      </c>
      <c r="F288">
        <v>164</v>
      </c>
      <c r="G288" s="2" t="s">
        <v>16</v>
      </c>
      <c r="H288" s="2" t="s">
        <v>16</v>
      </c>
      <c r="K288" t="s">
        <v>17</v>
      </c>
      <c r="L288" t="s">
        <v>17</v>
      </c>
      <c r="M288" t="s">
        <v>18</v>
      </c>
      <c r="N288" t="s">
        <v>18</v>
      </c>
      <c r="O288" t="s">
        <v>18</v>
      </c>
      <c r="P288" t="s">
        <v>231</v>
      </c>
    </row>
    <row r="289" spans="1:19" customFormat="1" x14ac:dyDescent="0.25">
      <c r="E289" t="s">
        <v>344</v>
      </c>
      <c r="F289">
        <v>164</v>
      </c>
      <c r="G289" s="2" t="s">
        <v>16</v>
      </c>
      <c r="H289" s="2" t="s">
        <v>16</v>
      </c>
      <c r="K289" t="s">
        <v>17</v>
      </c>
      <c r="L289" t="s">
        <v>17</v>
      </c>
      <c r="M289" t="s">
        <v>18</v>
      </c>
      <c r="N289" t="s">
        <v>18</v>
      </c>
      <c r="O289" t="s">
        <v>18</v>
      </c>
      <c r="P289" t="s">
        <v>231</v>
      </c>
    </row>
    <row r="290" spans="1:19" customFormat="1" x14ac:dyDescent="0.25">
      <c r="E290" t="s">
        <v>345</v>
      </c>
      <c r="F290">
        <v>164</v>
      </c>
      <c r="G290" s="2" t="s">
        <v>16</v>
      </c>
      <c r="H290" s="2" t="s">
        <v>16</v>
      </c>
      <c r="K290" t="s">
        <v>17</v>
      </c>
      <c r="L290" t="s">
        <v>17</v>
      </c>
      <c r="M290" t="s">
        <v>18</v>
      </c>
      <c r="N290" t="s">
        <v>18</v>
      </c>
      <c r="O290" t="s">
        <v>18</v>
      </c>
      <c r="P290" t="s">
        <v>231</v>
      </c>
    </row>
    <row r="291" spans="1:19" customFormat="1" x14ac:dyDescent="0.25">
      <c r="E291" t="s">
        <v>346</v>
      </c>
      <c r="F291">
        <v>164</v>
      </c>
      <c r="G291" s="2" t="s">
        <v>16</v>
      </c>
      <c r="H291" s="2" t="s">
        <v>16</v>
      </c>
      <c r="K291" t="s">
        <v>17</v>
      </c>
      <c r="L291" t="s">
        <v>17</v>
      </c>
      <c r="M291" t="s">
        <v>18</v>
      </c>
      <c r="N291" t="s">
        <v>18</v>
      </c>
      <c r="O291" t="s">
        <v>18</v>
      </c>
      <c r="P291" t="s">
        <v>231</v>
      </c>
    </row>
    <row r="292" spans="1:19" customFormat="1" x14ac:dyDescent="0.25">
      <c r="E292" t="s">
        <v>347</v>
      </c>
      <c r="F292">
        <v>164</v>
      </c>
      <c r="G292" s="2" t="s">
        <v>16</v>
      </c>
      <c r="H292" s="2" t="s">
        <v>16</v>
      </c>
      <c r="K292" t="s">
        <v>17</v>
      </c>
      <c r="L292" t="s">
        <v>17</v>
      </c>
      <c r="M292" t="s">
        <v>18</v>
      </c>
      <c r="N292" t="s">
        <v>18</v>
      </c>
      <c r="O292" t="s">
        <v>18</v>
      </c>
      <c r="P292" t="s">
        <v>231</v>
      </c>
    </row>
    <row r="293" spans="1:19" customFormat="1" x14ac:dyDescent="0.25">
      <c r="E293" t="s">
        <v>348</v>
      </c>
      <c r="F293">
        <v>164</v>
      </c>
      <c r="G293" s="2" t="s">
        <v>16</v>
      </c>
      <c r="H293" s="2" t="s">
        <v>16</v>
      </c>
      <c r="K293" t="s">
        <v>18</v>
      </c>
      <c r="L293" t="s">
        <v>18</v>
      </c>
      <c r="M293" t="s">
        <v>18</v>
      </c>
      <c r="N293" t="s">
        <v>18</v>
      </c>
      <c r="O293" t="s">
        <v>18</v>
      </c>
      <c r="P293" t="s">
        <v>231</v>
      </c>
    </row>
    <row r="294" spans="1:19" customFormat="1" ht="14.25" customHeight="1" x14ac:dyDescent="0.25">
      <c r="A294" s="4">
        <v>2016</v>
      </c>
      <c r="B294" s="4" t="s">
        <v>656</v>
      </c>
      <c r="C294" s="4" t="s">
        <v>657</v>
      </c>
      <c r="D294" s="4" t="s">
        <v>658</v>
      </c>
      <c r="E294" s="4" t="s">
        <v>659</v>
      </c>
      <c r="F294" s="4"/>
      <c r="G294" s="4"/>
      <c r="H294" s="4"/>
      <c r="I294" s="4"/>
      <c r="J294" s="8"/>
      <c r="K294" s="4"/>
      <c r="L294" s="4"/>
      <c r="M294" s="4"/>
      <c r="N294" s="4"/>
      <c r="O294" s="4"/>
      <c r="P294" s="4"/>
      <c r="Q294" s="4"/>
      <c r="R294" s="4"/>
      <c r="S294" s="4">
        <v>1</v>
      </c>
    </row>
    <row r="295" spans="1:19" customFormat="1" x14ac:dyDescent="0.25">
      <c r="A295">
        <v>2017</v>
      </c>
      <c r="B295" t="s">
        <v>22</v>
      </c>
      <c r="C295" t="s">
        <v>23</v>
      </c>
      <c r="D295" t="s">
        <v>24</v>
      </c>
      <c r="E295" t="s">
        <v>25</v>
      </c>
      <c r="J295">
        <f>MAX(F296:F304)</f>
        <v>125</v>
      </c>
      <c r="P295" t="s">
        <v>26</v>
      </c>
      <c r="Q295" t="s">
        <v>27</v>
      </c>
      <c r="R295" t="s">
        <v>28</v>
      </c>
    </row>
    <row r="296" spans="1:19" customFormat="1" x14ac:dyDescent="0.25">
      <c r="E296" s="2" t="s">
        <v>29</v>
      </c>
      <c r="F296" s="2">
        <v>125</v>
      </c>
      <c r="G296" s="2" t="s">
        <v>17</v>
      </c>
      <c r="H296" s="2" t="s">
        <v>16</v>
      </c>
      <c r="K296" t="s">
        <v>18</v>
      </c>
      <c r="L296" t="s">
        <v>18</v>
      </c>
      <c r="M296" t="s">
        <v>18</v>
      </c>
      <c r="N296" t="s">
        <v>18</v>
      </c>
      <c r="O296" t="s">
        <v>18</v>
      </c>
      <c r="P296" t="s">
        <v>26</v>
      </c>
    </row>
    <row r="297" spans="1:19" customFormat="1" x14ac:dyDescent="0.25">
      <c r="E297" s="2" t="s">
        <v>29</v>
      </c>
      <c r="F297" s="2">
        <v>125</v>
      </c>
      <c r="G297" s="2" t="s">
        <v>17</v>
      </c>
      <c r="H297" s="2" t="s">
        <v>16</v>
      </c>
      <c r="K297" t="s">
        <v>17</v>
      </c>
      <c r="L297" t="s">
        <v>17</v>
      </c>
      <c r="M297" t="s">
        <v>18</v>
      </c>
      <c r="N297" t="s">
        <v>18</v>
      </c>
      <c r="O297" t="s">
        <v>18</v>
      </c>
      <c r="P297" t="s">
        <v>26</v>
      </c>
    </row>
    <row r="298" spans="1:19" customFormat="1" x14ac:dyDescent="0.25">
      <c r="E298" s="2" t="s">
        <v>29</v>
      </c>
      <c r="F298" s="2">
        <v>125</v>
      </c>
      <c r="G298" s="2" t="s">
        <v>17</v>
      </c>
      <c r="H298" s="2" t="s">
        <v>16</v>
      </c>
      <c r="K298" t="s">
        <v>18</v>
      </c>
      <c r="L298" t="s">
        <v>18</v>
      </c>
      <c r="M298" t="s">
        <v>18</v>
      </c>
      <c r="N298" t="s">
        <v>18</v>
      </c>
      <c r="O298" t="s">
        <v>18</v>
      </c>
      <c r="P298" t="s">
        <v>26</v>
      </c>
    </row>
    <row r="299" spans="1:19" customFormat="1" x14ac:dyDescent="0.25">
      <c r="E299" s="2" t="s">
        <v>30</v>
      </c>
      <c r="F299" s="2">
        <v>125</v>
      </c>
      <c r="G299" s="2" t="s">
        <v>17</v>
      </c>
      <c r="H299" s="2" t="s">
        <v>16</v>
      </c>
      <c r="K299" t="s">
        <v>18</v>
      </c>
      <c r="L299" t="s">
        <v>18</v>
      </c>
      <c r="M299" t="s">
        <v>18</v>
      </c>
      <c r="N299" t="s">
        <v>18</v>
      </c>
      <c r="O299" t="s">
        <v>18</v>
      </c>
      <c r="P299" t="s">
        <v>26</v>
      </c>
    </row>
    <row r="300" spans="1:19" customFormat="1" x14ac:dyDescent="0.25">
      <c r="E300" s="3" t="s">
        <v>31</v>
      </c>
      <c r="F300" s="2">
        <v>125</v>
      </c>
      <c r="G300" s="2" t="s">
        <v>17</v>
      </c>
      <c r="H300" s="2" t="s">
        <v>16</v>
      </c>
      <c r="K300" t="s">
        <v>18</v>
      </c>
      <c r="L300" t="s">
        <v>18</v>
      </c>
      <c r="M300" t="s">
        <v>18</v>
      </c>
      <c r="N300" t="s">
        <v>18</v>
      </c>
      <c r="O300" t="s">
        <v>18</v>
      </c>
      <c r="P300" t="s">
        <v>26</v>
      </c>
    </row>
    <row r="301" spans="1:19" customFormat="1" x14ac:dyDescent="0.25">
      <c r="E301" s="2" t="s">
        <v>32</v>
      </c>
      <c r="F301" s="2">
        <v>125</v>
      </c>
      <c r="G301" s="2" t="s">
        <v>18</v>
      </c>
      <c r="H301" s="2" t="s">
        <v>16</v>
      </c>
      <c r="I301" t="s">
        <v>33</v>
      </c>
      <c r="K301" t="s">
        <v>18</v>
      </c>
      <c r="L301" t="s">
        <v>17</v>
      </c>
      <c r="M301" t="s">
        <v>18</v>
      </c>
      <c r="N301" t="s">
        <v>18</v>
      </c>
      <c r="O301" t="s">
        <v>18</v>
      </c>
      <c r="P301" t="s">
        <v>26</v>
      </c>
    </row>
    <row r="302" spans="1:19" customFormat="1" x14ac:dyDescent="0.25">
      <c r="E302" s="2" t="s">
        <v>34</v>
      </c>
      <c r="F302" s="2">
        <v>125</v>
      </c>
      <c r="G302" s="2" t="s">
        <v>18</v>
      </c>
      <c r="H302" s="2" t="s">
        <v>16</v>
      </c>
      <c r="I302" t="s">
        <v>33</v>
      </c>
      <c r="K302" t="s">
        <v>18</v>
      </c>
      <c r="L302" t="s">
        <v>17</v>
      </c>
      <c r="M302" t="s">
        <v>18</v>
      </c>
      <c r="N302" t="s">
        <v>18</v>
      </c>
      <c r="O302" t="s">
        <v>18</v>
      </c>
      <c r="P302" t="s">
        <v>26</v>
      </c>
    </row>
    <row r="303" spans="1:19" customFormat="1" x14ac:dyDescent="0.25">
      <c r="E303" s="2" t="s">
        <v>35</v>
      </c>
      <c r="F303" s="2">
        <v>125</v>
      </c>
      <c r="G303" s="2" t="s">
        <v>18</v>
      </c>
      <c r="H303" s="2" t="s">
        <v>16</v>
      </c>
      <c r="I303" t="s">
        <v>33</v>
      </c>
      <c r="K303" t="s">
        <v>18</v>
      </c>
      <c r="L303" t="s">
        <v>18</v>
      </c>
      <c r="M303" t="s">
        <v>18</v>
      </c>
      <c r="N303" t="s">
        <v>18</v>
      </c>
      <c r="O303" t="s">
        <v>18</v>
      </c>
      <c r="P303" t="s">
        <v>26</v>
      </c>
    </row>
    <row r="304" spans="1:19" customFormat="1" x14ac:dyDescent="0.25">
      <c r="E304" s="2" t="s">
        <v>36</v>
      </c>
      <c r="F304" s="2">
        <v>125</v>
      </c>
      <c r="G304" s="2" t="s">
        <v>18</v>
      </c>
      <c r="H304" s="2" t="s">
        <v>16</v>
      </c>
      <c r="I304" t="s">
        <v>33</v>
      </c>
      <c r="K304" t="s">
        <v>17</v>
      </c>
      <c r="L304" t="s">
        <v>18</v>
      </c>
      <c r="M304" t="s">
        <v>18</v>
      </c>
      <c r="N304" t="s">
        <v>18</v>
      </c>
      <c r="O304" t="s">
        <v>18</v>
      </c>
      <c r="P304" t="s">
        <v>26</v>
      </c>
    </row>
    <row r="305" spans="1:19" customFormat="1" x14ac:dyDescent="0.25">
      <c r="A305">
        <v>2017</v>
      </c>
      <c r="B305" t="s">
        <v>112</v>
      </c>
      <c r="C305" t="s">
        <v>113</v>
      </c>
      <c r="D305" t="s">
        <v>114</v>
      </c>
      <c r="E305" t="s">
        <v>115</v>
      </c>
      <c r="J305">
        <f>MAX(F306:F307)</f>
        <v>426</v>
      </c>
      <c r="Q305" t="s">
        <v>41</v>
      </c>
      <c r="R305" t="s">
        <v>116</v>
      </c>
    </row>
    <row r="306" spans="1:19" customFormat="1" x14ac:dyDescent="0.25">
      <c r="E306" t="s">
        <v>117</v>
      </c>
      <c r="F306">
        <v>426</v>
      </c>
      <c r="G306" s="2" t="s">
        <v>16</v>
      </c>
      <c r="H306" s="2" t="s">
        <v>16</v>
      </c>
      <c r="I306" t="s">
        <v>118</v>
      </c>
      <c r="K306" t="s">
        <v>17</v>
      </c>
      <c r="L306" t="s">
        <v>18</v>
      </c>
      <c r="M306" t="s">
        <v>18</v>
      </c>
      <c r="N306" t="s">
        <v>18</v>
      </c>
      <c r="O306" t="s">
        <v>18</v>
      </c>
      <c r="P306" t="s">
        <v>26</v>
      </c>
    </row>
    <row r="307" spans="1:19" customFormat="1" x14ac:dyDescent="0.25">
      <c r="E307" t="s">
        <v>119</v>
      </c>
      <c r="F307">
        <v>426</v>
      </c>
      <c r="G307" s="2" t="s">
        <v>16</v>
      </c>
      <c r="H307" s="2" t="s">
        <v>16</v>
      </c>
      <c r="I307" t="s">
        <v>118</v>
      </c>
      <c r="K307" t="s">
        <v>17</v>
      </c>
      <c r="L307" t="s">
        <v>18</v>
      </c>
      <c r="M307" t="s">
        <v>18</v>
      </c>
      <c r="N307" t="s">
        <v>18</v>
      </c>
      <c r="O307" t="s">
        <v>18</v>
      </c>
      <c r="P307" t="s">
        <v>26</v>
      </c>
    </row>
    <row r="308" spans="1:19" x14ac:dyDescent="0.25">
      <c r="A308">
        <v>2017</v>
      </c>
      <c r="B308" t="s">
        <v>12</v>
      </c>
      <c r="C308" t="s">
        <v>13</v>
      </c>
      <c r="D308" t="s">
        <v>14</v>
      </c>
      <c r="E308" t="s">
        <v>15</v>
      </c>
      <c r="F308">
        <v>758</v>
      </c>
      <c r="G308" s="2" t="s">
        <v>16</v>
      </c>
      <c r="H308" s="2" t="s">
        <v>16</v>
      </c>
      <c r="J308">
        <f>MAX(F308)</f>
        <v>758</v>
      </c>
      <c r="K308" t="s">
        <v>17</v>
      </c>
      <c r="L308" t="s">
        <v>17</v>
      </c>
      <c r="M308" t="s">
        <v>18</v>
      </c>
      <c r="N308" t="s">
        <v>18</v>
      </c>
      <c r="O308" t="s">
        <v>18</v>
      </c>
      <c r="P308" t="s">
        <v>19</v>
      </c>
      <c r="Q308" t="s">
        <v>20</v>
      </c>
      <c r="R308" t="s">
        <v>21</v>
      </c>
    </row>
    <row r="309" spans="1:19" customFormat="1" x14ac:dyDescent="0.25">
      <c r="A309">
        <v>2017</v>
      </c>
      <c r="B309" t="s">
        <v>241</v>
      </c>
      <c r="C309" t="s">
        <v>242</v>
      </c>
      <c r="D309" t="s">
        <v>243</v>
      </c>
      <c r="E309" t="s">
        <v>57</v>
      </c>
      <c r="F309" s="2">
        <v>96</v>
      </c>
      <c r="G309" t="s">
        <v>17</v>
      </c>
      <c r="H309" t="s">
        <v>17</v>
      </c>
      <c r="J309">
        <f>MAX(F309)</f>
        <v>96</v>
      </c>
      <c r="K309" t="s">
        <v>17</v>
      </c>
      <c r="L309" t="s">
        <v>18</v>
      </c>
      <c r="M309" t="s">
        <v>18</v>
      </c>
      <c r="N309" t="s">
        <v>18</v>
      </c>
      <c r="O309" t="s">
        <v>18</v>
      </c>
      <c r="Q309" t="s">
        <v>222</v>
      </c>
      <c r="R309" t="s">
        <v>244</v>
      </c>
    </row>
    <row r="310" spans="1:19" x14ac:dyDescent="0.25">
      <c r="A310" s="4">
        <v>2017</v>
      </c>
      <c r="B310" s="4" t="s">
        <v>802</v>
      </c>
      <c r="C310" s="4" t="s">
        <v>47</v>
      </c>
      <c r="D310" s="4" t="s">
        <v>803</v>
      </c>
      <c r="E310" s="4" t="s">
        <v>458</v>
      </c>
      <c r="F310" s="4"/>
      <c r="G310" s="4"/>
      <c r="H310" s="4"/>
      <c r="I310" s="4"/>
      <c r="J310" s="8"/>
      <c r="K310" s="4"/>
      <c r="L310" s="4"/>
      <c r="M310" s="4"/>
      <c r="N310" s="4"/>
      <c r="O310" s="4"/>
      <c r="P310" s="4"/>
      <c r="Q310" s="4"/>
      <c r="R310" s="4"/>
      <c r="S310" s="4">
        <v>1</v>
      </c>
    </row>
    <row r="311" spans="1:19" x14ac:dyDescent="0.25">
      <c r="A311">
        <v>2017</v>
      </c>
      <c r="B311" t="s">
        <v>383</v>
      </c>
      <c r="C311" t="s">
        <v>121</v>
      </c>
      <c r="D311" t="s">
        <v>384</v>
      </c>
      <c r="E311" t="s">
        <v>385</v>
      </c>
      <c r="J311">
        <f>MAX(F312:F323)</f>
        <v>268</v>
      </c>
      <c r="Q311" t="s">
        <v>124</v>
      </c>
      <c r="R311" t="s">
        <v>159</v>
      </c>
    </row>
    <row r="312" spans="1:19" customFormat="1" x14ac:dyDescent="0.25">
      <c r="E312" t="s">
        <v>386</v>
      </c>
      <c r="F312">
        <v>268</v>
      </c>
      <c r="G312" s="2" t="s">
        <v>16</v>
      </c>
      <c r="H312" s="2" t="s">
        <v>16</v>
      </c>
      <c r="K312" t="s">
        <v>17</v>
      </c>
      <c r="L312" t="s">
        <v>18</v>
      </c>
      <c r="M312" t="s">
        <v>18</v>
      </c>
      <c r="N312" t="s">
        <v>18</v>
      </c>
      <c r="O312" t="s">
        <v>18</v>
      </c>
      <c r="P312" t="s">
        <v>387</v>
      </c>
    </row>
    <row r="313" spans="1:19" customFormat="1" x14ac:dyDescent="0.25">
      <c r="E313" t="s">
        <v>388</v>
      </c>
      <c r="F313">
        <v>268</v>
      </c>
      <c r="G313" s="2" t="s">
        <v>16</v>
      </c>
      <c r="H313" s="2" t="s">
        <v>16</v>
      </c>
      <c r="K313" t="s">
        <v>17</v>
      </c>
      <c r="L313" t="s">
        <v>18</v>
      </c>
      <c r="M313" t="s">
        <v>18</v>
      </c>
      <c r="N313" t="s">
        <v>18</v>
      </c>
      <c r="O313" t="s">
        <v>18</v>
      </c>
      <c r="P313" t="s">
        <v>387</v>
      </c>
    </row>
    <row r="314" spans="1:19" customFormat="1" x14ac:dyDescent="0.25">
      <c r="E314" t="s">
        <v>389</v>
      </c>
      <c r="F314">
        <v>268</v>
      </c>
      <c r="G314" s="2" t="s">
        <v>16</v>
      </c>
      <c r="H314" s="2" t="s">
        <v>16</v>
      </c>
      <c r="K314" t="s">
        <v>17</v>
      </c>
      <c r="L314" t="s">
        <v>18</v>
      </c>
      <c r="M314" t="s">
        <v>18</v>
      </c>
      <c r="N314" t="s">
        <v>18</v>
      </c>
      <c r="O314" t="s">
        <v>18</v>
      </c>
      <c r="P314" t="s">
        <v>390</v>
      </c>
    </row>
    <row r="315" spans="1:19" customFormat="1" x14ac:dyDescent="0.25">
      <c r="E315" t="s">
        <v>391</v>
      </c>
      <c r="F315">
        <v>268</v>
      </c>
      <c r="G315" s="2" t="s">
        <v>16</v>
      </c>
      <c r="H315" s="2" t="s">
        <v>16</v>
      </c>
      <c r="K315" t="s">
        <v>17</v>
      </c>
      <c r="L315" t="s">
        <v>18</v>
      </c>
      <c r="M315" t="s">
        <v>18</v>
      </c>
      <c r="N315" t="s">
        <v>18</v>
      </c>
      <c r="O315" t="s">
        <v>18</v>
      </c>
      <c r="P315" t="s">
        <v>390</v>
      </c>
    </row>
    <row r="316" spans="1:19" customFormat="1" x14ac:dyDescent="0.25">
      <c r="E316" t="s">
        <v>100</v>
      </c>
      <c r="F316">
        <v>268</v>
      </c>
      <c r="G316" s="2" t="s">
        <v>16</v>
      </c>
      <c r="H316" s="2" t="s">
        <v>16</v>
      </c>
      <c r="K316" t="s">
        <v>17</v>
      </c>
      <c r="L316" t="s">
        <v>18</v>
      </c>
      <c r="M316" t="s">
        <v>18</v>
      </c>
      <c r="N316" t="s">
        <v>18</v>
      </c>
      <c r="O316" t="s">
        <v>18</v>
      </c>
      <c r="P316" t="s">
        <v>390</v>
      </c>
    </row>
    <row r="317" spans="1:19" customFormat="1" x14ac:dyDescent="0.25">
      <c r="E317" t="s">
        <v>392</v>
      </c>
      <c r="F317">
        <v>268</v>
      </c>
      <c r="G317" s="2" t="s">
        <v>16</v>
      </c>
      <c r="H317" s="2" t="s">
        <v>16</v>
      </c>
      <c r="K317" t="s">
        <v>17</v>
      </c>
      <c r="L317" t="s">
        <v>18</v>
      </c>
      <c r="M317" t="s">
        <v>18</v>
      </c>
      <c r="N317" t="s">
        <v>18</v>
      </c>
      <c r="O317" t="s">
        <v>18</v>
      </c>
      <c r="P317" t="s">
        <v>387</v>
      </c>
    </row>
    <row r="318" spans="1:19" customFormat="1" x14ac:dyDescent="0.25">
      <c r="E318" t="s">
        <v>393</v>
      </c>
      <c r="F318">
        <v>268</v>
      </c>
      <c r="G318" s="2" t="s">
        <v>16</v>
      </c>
      <c r="H318" s="2" t="s">
        <v>16</v>
      </c>
      <c r="K318" t="s">
        <v>17</v>
      </c>
      <c r="L318" t="s">
        <v>18</v>
      </c>
      <c r="M318" t="s">
        <v>18</v>
      </c>
      <c r="N318" t="s">
        <v>18</v>
      </c>
      <c r="O318" t="s">
        <v>18</v>
      </c>
      <c r="P318" t="s">
        <v>390</v>
      </c>
    </row>
    <row r="319" spans="1:19" customFormat="1" x14ac:dyDescent="0.25">
      <c r="E319" t="s">
        <v>394</v>
      </c>
      <c r="F319">
        <v>268</v>
      </c>
      <c r="G319" s="2" t="s">
        <v>16</v>
      </c>
      <c r="H319" s="2" t="s">
        <v>16</v>
      </c>
      <c r="K319" t="s">
        <v>17</v>
      </c>
      <c r="L319" t="s">
        <v>18</v>
      </c>
      <c r="M319" t="s">
        <v>18</v>
      </c>
      <c r="N319" t="s">
        <v>18</v>
      </c>
      <c r="O319" t="s">
        <v>18</v>
      </c>
      <c r="P319" t="s">
        <v>390</v>
      </c>
    </row>
    <row r="320" spans="1:19" customFormat="1" x14ac:dyDescent="0.25">
      <c r="E320" t="s">
        <v>395</v>
      </c>
      <c r="F320">
        <v>268</v>
      </c>
      <c r="G320" s="2" t="s">
        <v>16</v>
      </c>
      <c r="H320" s="2" t="s">
        <v>16</v>
      </c>
      <c r="K320" t="s">
        <v>17</v>
      </c>
      <c r="L320" t="s">
        <v>18</v>
      </c>
      <c r="M320" t="s">
        <v>18</v>
      </c>
      <c r="N320" t="s">
        <v>18</v>
      </c>
      <c r="O320" t="s">
        <v>18</v>
      </c>
      <c r="P320" t="s">
        <v>387</v>
      </c>
    </row>
    <row r="321" spans="1:19" customFormat="1" x14ac:dyDescent="0.25">
      <c r="E321" t="s">
        <v>396</v>
      </c>
      <c r="F321">
        <v>268</v>
      </c>
      <c r="G321" s="2" t="s">
        <v>16</v>
      </c>
      <c r="H321" s="2" t="s">
        <v>16</v>
      </c>
      <c r="K321" t="s">
        <v>17</v>
      </c>
      <c r="L321" t="s">
        <v>18</v>
      </c>
      <c r="M321" t="s">
        <v>18</v>
      </c>
      <c r="N321" t="s">
        <v>18</v>
      </c>
      <c r="O321" t="s">
        <v>18</v>
      </c>
      <c r="P321" t="s">
        <v>387</v>
      </c>
    </row>
    <row r="322" spans="1:19" customFormat="1" x14ac:dyDescent="0.25">
      <c r="E322" t="s">
        <v>397</v>
      </c>
      <c r="F322">
        <v>268</v>
      </c>
      <c r="G322" s="2" t="s">
        <v>16</v>
      </c>
      <c r="H322" s="2" t="s">
        <v>16</v>
      </c>
      <c r="K322" t="s">
        <v>17</v>
      </c>
      <c r="L322" t="s">
        <v>18</v>
      </c>
      <c r="M322" t="s">
        <v>18</v>
      </c>
      <c r="N322" t="s">
        <v>18</v>
      </c>
      <c r="O322" t="s">
        <v>18</v>
      </c>
      <c r="P322" t="s">
        <v>390</v>
      </c>
    </row>
    <row r="323" spans="1:19" customFormat="1" x14ac:dyDescent="0.25">
      <c r="E323" t="s">
        <v>398</v>
      </c>
      <c r="F323">
        <v>268</v>
      </c>
      <c r="G323" s="2" t="s">
        <v>16</v>
      </c>
      <c r="H323" s="2" t="s">
        <v>16</v>
      </c>
      <c r="K323" t="s">
        <v>17</v>
      </c>
      <c r="L323" t="s">
        <v>18</v>
      </c>
      <c r="M323" t="s">
        <v>18</v>
      </c>
      <c r="N323" t="s">
        <v>18</v>
      </c>
      <c r="O323" t="s">
        <v>18</v>
      </c>
      <c r="P323" t="s">
        <v>390</v>
      </c>
    </row>
    <row r="324" spans="1:19" customFormat="1" x14ac:dyDescent="0.25">
      <c r="A324">
        <v>2017</v>
      </c>
      <c r="B324" t="s">
        <v>120</v>
      </c>
      <c r="C324" t="s">
        <v>121</v>
      </c>
      <c r="D324" t="s">
        <v>158</v>
      </c>
      <c r="J324">
        <f>MAX(F325:F332)</f>
        <v>277</v>
      </c>
      <c r="Q324" t="s">
        <v>124</v>
      </c>
      <c r="R324" t="s">
        <v>159</v>
      </c>
    </row>
    <row r="325" spans="1:19" customFormat="1" x14ac:dyDescent="0.25">
      <c r="E325" s="3" t="s">
        <v>160</v>
      </c>
      <c r="F325">
        <v>277</v>
      </c>
      <c r="G325" t="s">
        <v>18</v>
      </c>
      <c r="H325" s="2" t="s">
        <v>16</v>
      </c>
      <c r="K325" t="s">
        <v>17</v>
      </c>
      <c r="L325" t="s">
        <v>18</v>
      </c>
      <c r="M325" t="s">
        <v>18</v>
      </c>
      <c r="N325" t="s">
        <v>18</v>
      </c>
      <c r="O325" t="s">
        <v>18</v>
      </c>
      <c r="P325" t="s">
        <v>127</v>
      </c>
    </row>
    <row r="326" spans="1:19" customFormat="1" x14ac:dyDescent="0.25">
      <c r="E326" t="s">
        <v>161</v>
      </c>
      <c r="F326">
        <v>277</v>
      </c>
      <c r="G326" t="s">
        <v>18</v>
      </c>
      <c r="H326" s="2" t="s">
        <v>16</v>
      </c>
      <c r="K326" t="s">
        <v>17</v>
      </c>
      <c r="L326" t="s">
        <v>18</v>
      </c>
      <c r="M326" t="s">
        <v>18</v>
      </c>
      <c r="N326" t="s">
        <v>18</v>
      </c>
      <c r="O326" t="s">
        <v>18</v>
      </c>
      <c r="P326" t="s">
        <v>127</v>
      </c>
    </row>
    <row r="327" spans="1:19" customFormat="1" x14ac:dyDescent="0.25">
      <c r="E327" t="s">
        <v>162</v>
      </c>
      <c r="F327">
        <v>277</v>
      </c>
      <c r="G327" t="s">
        <v>18</v>
      </c>
      <c r="H327" s="2" t="s">
        <v>16</v>
      </c>
      <c r="K327" t="s">
        <v>17</v>
      </c>
      <c r="L327" t="s">
        <v>18</v>
      </c>
      <c r="M327" t="s">
        <v>18</v>
      </c>
      <c r="N327" t="s">
        <v>18</v>
      </c>
      <c r="O327" t="s">
        <v>18</v>
      </c>
      <c r="P327" t="s">
        <v>127</v>
      </c>
    </row>
    <row r="328" spans="1:19" customFormat="1" x14ac:dyDescent="0.25">
      <c r="E328" t="s">
        <v>163</v>
      </c>
      <c r="F328">
        <v>277</v>
      </c>
      <c r="G328" t="s">
        <v>18</v>
      </c>
      <c r="H328" s="2" t="s">
        <v>16</v>
      </c>
      <c r="K328" t="s">
        <v>17</v>
      </c>
      <c r="L328" t="s">
        <v>18</v>
      </c>
      <c r="M328" t="s">
        <v>18</v>
      </c>
      <c r="N328" t="s">
        <v>18</v>
      </c>
      <c r="O328" t="s">
        <v>18</v>
      </c>
      <c r="P328" t="s">
        <v>127</v>
      </c>
    </row>
    <row r="329" spans="1:19" customFormat="1" x14ac:dyDescent="0.25">
      <c r="E329" t="s">
        <v>164</v>
      </c>
      <c r="F329">
        <v>277</v>
      </c>
      <c r="G329" t="s">
        <v>18</v>
      </c>
      <c r="H329" s="2" t="s">
        <v>16</v>
      </c>
      <c r="K329" t="s">
        <v>17</v>
      </c>
      <c r="L329" t="s">
        <v>18</v>
      </c>
      <c r="M329" t="s">
        <v>18</v>
      </c>
      <c r="N329" t="s">
        <v>18</v>
      </c>
      <c r="O329" t="s">
        <v>18</v>
      </c>
      <c r="P329" t="s">
        <v>127</v>
      </c>
    </row>
    <row r="330" spans="1:19" customFormat="1" x14ac:dyDescent="0.25">
      <c r="E330" t="s">
        <v>99</v>
      </c>
      <c r="F330">
        <v>277</v>
      </c>
      <c r="G330" t="s">
        <v>18</v>
      </c>
      <c r="H330" s="2" t="s">
        <v>16</v>
      </c>
      <c r="K330" t="s">
        <v>17</v>
      </c>
      <c r="L330" t="s">
        <v>18</v>
      </c>
      <c r="M330" t="s">
        <v>18</v>
      </c>
      <c r="N330" t="s">
        <v>18</v>
      </c>
      <c r="O330" t="s">
        <v>18</v>
      </c>
      <c r="P330" t="s">
        <v>127</v>
      </c>
    </row>
    <row r="331" spans="1:19" customFormat="1" x14ac:dyDescent="0.25">
      <c r="E331" t="s">
        <v>165</v>
      </c>
      <c r="F331">
        <v>277</v>
      </c>
      <c r="G331" t="s">
        <v>18</v>
      </c>
      <c r="H331" s="2" t="s">
        <v>16</v>
      </c>
      <c r="K331" t="s">
        <v>17</v>
      </c>
      <c r="L331" t="s">
        <v>18</v>
      </c>
      <c r="M331" t="s">
        <v>18</v>
      </c>
      <c r="N331" t="s">
        <v>18</v>
      </c>
      <c r="O331" t="s">
        <v>18</v>
      </c>
      <c r="P331" t="s">
        <v>127</v>
      </c>
    </row>
    <row r="332" spans="1:19" customFormat="1" x14ac:dyDescent="0.25">
      <c r="E332" t="s">
        <v>166</v>
      </c>
      <c r="F332">
        <v>277</v>
      </c>
      <c r="G332" t="s">
        <v>18</v>
      </c>
      <c r="H332" s="2" t="s">
        <v>16</v>
      </c>
      <c r="K332" t="s">
        <v>17</v>
      </c>
      <c r="L332" t="s">
        <v>17</v>
      </c>
      <c r="M332" t="s">
        <v>18</v>
      </c>
      <c r="N332" t="s">
        <v>18</v>
      </c>
      <c r="O332" t="s">
        <v>18</v>
      </c>
      <c r="P332" t="s">
        <v>127</v>
      </c>
    </row>
    <row r="333" spans="1:19" customFormat="1" x14ac:dyDescent="0.25">
      <c r="A333" s="4">
        <v>2017</v>
      </c>
      <c r="B333" s="4" t="s">
        <v>103</v>
      </c>
      <c r="C333" s="4" t="s">
        <v>104</v>
      </c>
      <c r="D333" s="4" t="s">
        <v>105</v>
      </c>
      <c r="E333" s="4" t="s">
        <v>106</v>
      </c>
      <c r="F333" s="4"/>
      <c r="G333" s="4"/>
      <c r="H333" s="4"/>
      <c r="I333" s="4"/>
      <c r="J333" s="8"/>
      <c r="K333" s="4"/>
      <c r="L333" s="4"/>
      <c r="M333" s="4"/>
      <c r="N333" s="4"/>
      <c r="O333" s="4"/>
      <c r="P333" s="4"/>
      <c r="Q333" s="4"/>
      <c r="R333" s="4"/>
      <c r="S333" s="4">
        <v>1</v>
      </c>
    </row>
    <row r="334" spans="1:19" x14ac:dyDescent="0.25">
      <c r="A334" s="4">
        <v>2017</v>
      </c>
      <c r="B334" s="4" t="s">
        <v>633</v>
      </c>
      <c r="C334" s="4" t="s">
        <v>65</v>
      </c>
      <c r="D334" s="4" t="s">
        <v>634</v>
      </c>
      <c r="E334" s="4" t="s">
        <v>454</v>
      </c>
      <c r="F334" s="4"/>
      <c r="G334" s="4"/>
      <c r="H334" s="4"/>
      <c r="I334" s="4"/>
      <c r="J334" s="8"/>
      <c r="K334" s="4"/>
      <c r="L334" s="4"/>
      <c r="M334" s="4"/>
      <c r="N334" s="4"/>
      <c r="O334" s="4"/>
      <c r="P334" s="4"/>
      <c r="Q334" s="4"/>
      <c r="R334" s="4"/>
      <c r="S334" s="4">
        <v>1</v>
      </c>
    </row>
    <row r="335" spans="1:19" customFormat="1" x14ac:dyDescent="0.25">
      <c r="A335">
        <v>2017</v>
      </c>
      <c r="B335" t="s">
        <v>182</v>
      </c>
      <c r="C335" t="s">
        <v>183</v>
      </c>
      <c r="D335" t="s">
        <v>184</v>
      </c>
      <c r="J335">
        <f>MAX(F336:F355)</f>
        <v>328</v>
      </c>
      <c r="Q335" t="s">
        <v>185</v>
      </c>
      <c r="R335" t="s">
        <v>186</v>
      </c>
    </row>
    <row r="336" spans="1:19" customFormat="1" x14ac:dyDescent="0.25">
      <c r="E336" s="2" t="s">
        <v>187</v>
      </c>
      <c r="F336" s="2">
        <v>328</v>
      </c>
      <c r="G336" s="2" t="s">
        <v>16</v>
      </c>
      <c r="H336" s="2" t="s">
        <v>16</v>
      </c>
      <c r="K336" t="s">
        <v>17</v>
      </c>
      <c r="L336" t="s">
        <v>17</v>
      </c>
      <c r="M336" t="s">
        <v>18</v>
      </c>
      <c r="N336" t="s">
        <v>18</v>
      </c>
      <c r="O336" t="s">
        <v>18</v>
      </c>
      <c r="P336" t="s">
        <v>26</v>
      </c>
    </row>
    <row r="337" spans="5:16" customFormat="1" x14ac:dyDescent="0.25">
      <c r="E337" s="2" t="s">
        <v>188</v>
      </c>
      <c r="F337" s="2">
        <v>178</v>
      </c>
      <c r="G337" s="2" t="s">
        <v>16</v>
      </c>
      <c r="H337" s="2" t="s">
        <v>16</v>
      </c>
      <c r="K337" t="s">
        <v>17</v>
      </c>
      <c r="L337" t="s">
        <v>17</v>
      </c>
      <c r="M337" t="s">
        <v>18</v>
      </c>
      <c r="N337" t="s">
        <v>18</v>
      </c>
      <c r="O337" t="s">
        <v>18</v>
      </c>
      <c r="P337" t="s">
        <v>26</v>
      </c>
    </row>
    <row r="338" spans="5:16" customFormat="1" x14ac:dyDescent="0.25">
      <c r="E338" s="2" t="s">
        <v>189</v>
      </c>
      <c r="F338" s="2">
        <v>328</v>
      </c>
      <c r="G338" s="2" t="s">
        <v>16</v>
      </c>
      <c r="H338" s="2" t="s">
        <v>16</v>
      </c>
      <c r="K338" t="s">
        <v>17</v>
      </c>
      <c r="L338" t="s">
        <v>17</v>
      </c>
      <c r="M338" t="s">
        <v>18</v>
      </c>
      <c r="N338" t="s">
        <v>18</v>
      </c>
      <c r="O338" t="s">
        <v>18</v>
      </c>
      <c r="P338" t="s">
        <v>26</v>
      </c>
    </row>
    <row r="339" spans="5:16" customFormat="1" x14ac:dyDescent="0.25">
      <c r="E339" s="2" t="s">
        <v>190</v>
      </c>
      <c r="F339" s="2">
        <v>180</v>
      </c>
      <c r="G339" s="2" t="s">
        <v>16</v>
      </c>
      <c r="H339" s="2" t="s">
        <v>16</v>
      </c>
      <c r="K339" t="s">
        <v>17</v>
      </c>
      <c r="L339" t="s">
        <v>17</v>
      </c>
      <c r="M339" t="s">
        <v>18</v>
      </c>
      <c r="N339" t="s">
        <v>18</v>
      </c>
      <c r="O339" t="s">
        <v>18</v>
      </c>
      <c r="P339" t="s">
        <v>26</v>
      </c>
    </row>
    <row r="340" spans="5:16" customFormat="1" x14ac:dyDescent="0.25">
      <c r="E340" s="2" t="s">
        <v>191</v>
      </c>
      <c r="F340" s="2">
        <v>179</v>
      </c>
      <c r="G340" s="2" t="s">
        <v>16</v>
      </c>
      <c r="H340" s="2" t="s">
        <v>16</v>
      </c>
      <c r="K340" t="s">
        <v>17</v>
      </c>
      <c r="L340" t="s">
        <v>17</v>
      </c>
      <c r="M340" t="s">
        <v>18</v>
      </c>
      <c r="N340" t="s">
        <v>18</v>
      </c>
      <c r="O340" t="s">
        <v>18</v>
      </c>
      <c r="P340" t="s">
        <v>26</v>
      </c>
    </row>
    <row r="341" spans="5:16" customFormat="1" x14ac:dyDescent="0.25">
      <c r="E341" s="2" t="s">
        <v>192</v>
      </c>
      <c r="F341" s="2">
        <v>57</v>
      </c>
      <c r="G341" s="2" t="s">
        <v>16</v>
      </c>
      <c r="H341" s="2" t="s">
        <v>16</v>
      </c>
      <c r="K341" t="s">
        <v>17</v>
      </c>
      <c r="L341" t="s">
        <v>17</v>
      </c>
      <c r="M341" t="s">
        <v>18</v>
      </c>
      <c r="N341" t="s">
        <v>18</v>
      </c>
      <c r="O341" t="s">
        <v>18</v>
      </c>
      <c r="P341" t="s">
        <v>26</v>
      </c>
    </row>
    <row r="342" spans="5:16" customFormat="1" x14ac:dyDescent="0.25">
      <c r="E342" s="2" t="s">
        <v>193</v>
      </c>
      <c r="F342" s="2">
        <v>108</v>
      </c>
      <c r="G342" s="2" t="s">
        <v>16</v>
      </c>
      <c r="H342" s="2" t="s">
        <v>16</v>
      </c>
      <c r="K342" t="s">
        <v>17</v>
      </c>
      <c r="L342" t="s">
        <v>17</v>
      </c>
      <c r="M342" t="s">
        <v>18</v>
      </c>
      <c r="N342" t="s">
        <v>18</v>
      </c>
      <c r="O342" t="s">
        <v>18</v>
      </c>
      <c r="P342" t="s">
        <v>26</v>
      </c>
    </row>
    <row r="343" spans="5:16" customFormat="1" x14ac:dyDescent="0.25">
      <c r="E343" s="2" t="s">
        <v>194</v>
      </c>
      <c r="F343" s="2">
        <v>57</v>
      </c>
      <c r="G343" s="2" t="s">
        <v>16</v>
      </c>
      <c r="H343" s="2" t="s">
        <v>16</v>
      </c>
      <c r="K343" t="s">
        <v>17</v>
      </c>
      <c r="L343" t="s">
        <v>17</v>
      </c>
      <c r="M343" t="s">
        <v>18</v>
      </c>
      <c r="N343" t="s">
        <v>18</v>
      </c>
      <c r="O343" t="s">
        <v>18</v>
      </c>
      <c r="P343" t="s">
        <v>26</v>
      </c>
    </row>
    <row r="344" spans="5:16" customFormat="1" x14ac:dyDescent="0.25">
      <c r="E344" s="2" t="s">
        <v>195</v>
      </c>
      <c r="F344" s="2">
        <v>57</v>
      </c>
      <c r="G344" s="2" t="s">
        <v>16</v>
      </c>
      <c r="H344" s="2" t="s">
        <v>16</v>
      </c>
      <c r="K344" t="s">
        <v>17</v>
      </c>
      <c r="L344" t="s">
        <v>17</v>
      </c>
      <c r="M344" t="s">
        <v>18</v>
      </c>
      <c r="N344" t="s">
        <v>18</v>
      </c>
      <c r="O344" t="s">
        <v>18</v>
      </c>
      <c r="P344" t="s">
        <v>26</v>
      </c>
    </row>
    <row r="345" spans="5:16" customFormat="1" x14ac:dyDescent="0.25">
      <c r="E345" s="2" t="s">
        <v>196</v>
      </c>
      <c r="F345" s="2">
        <v>57</v>
      </c>
      <c r="G345" s="2" t="s">
        <v>16</v>
      </c>
      <c r="H345" s="2" t="s">
        <v>16</v>
      </c>
      <c r="K345" t="s">
        <v>17</v>
      </c>
      <c r="L345" t="s">
        <v>17</v>
      </c>
      <c r="M345" t="s">
        <v>18</v>
      </c>
      <c r="N345" t="s">
        <v>18</v>
      </c>
      <c r="O345" t="s">
        <v>18</v>
      </c>
      <c r="P345" t="s">
        <v>26</v>
      </c>
    </row>
    <row r="346" spans="5:16" customFormat="1" x14ac:dyDescent="0.25">
      <c r="E346" s="2" t="s">
        <v>197</v>
      </c>
      <c r="F346" s="2">
        <v>57</v>
      </c>
      <c r="G346" s="2" t="s">
        <v>16</v>
      </c>
      <c r="H346" s="2" t="s">
        <v>16</v>
      </c>
      <c r="K346" t="s">
        <v>17</v>
      </c>
      <c r="L346" t="s">
        <v>17</v>
      </c>
      <c r="M346" t="s">
        <v>18</v>
      </c>
      <c r="N346" t="s">
        <v>18</v>
      </c>
      <c r="O346" t="s">
        <v>18</v>
      </c>
      <c r="P346" t="s">
        <v>26</v>
      </c>
    </row>
    <row r="347" spans="5:16" customFormat="1" x14ac:dyDescent="0.25">
      <c r="E347" s="2" t="s">
        <v>198</v>
      </c>
      <c r="F347" s="2">
        <v>57</v>
      </c>
      <c r="G347" s="2" t="s">
        <v>16</v>
      </c>
      <c r="H347" s="2" t="s">
        <v>16</v>
      </c>
      <c r="K347" t="s">
        <v>17</v>
      </c>
      <c r="L347" t="s">
        <v>17</v>
      </c>
      <c r="M347" t="s">
        <v>18</v>
      </c>
      <c r="N347" t="s">
        <v>18</v>
      </c>
      <c r="O347" t="s">
        <v>18</v>
      </c>
      <c r="P347" t="s">
        <v>26</v>
      </c>
    </row>
    <row r="348" spans="5:16" customFormat="1" x14ac:dyDescent="0.25">
      <c r="E348" s="2" t="s">
        <v>199</v>
      </c>
      <c r="F348" s="2">
        <v>57</v>
      </c>
      <c r="G348" s="2" t="s">
        <v>16</v>
      </c>
      <c r="H348" s="2" t="s">
        <v>16</v>
      </c>
      <c r="K348" t="s">
        <v>17</v>
      </c>
      <c r="L348" t="s">
        <v>17</v>
      </c>
      <c r="M348" t="s">
        <v>18</v>
      </c>
      <c r="N348" t="s">
        <v>18</v>
      </c>
      <c r="O348" t="s">
        <v>18</v>
      </c>
      <c r="P348" t="s">
        <v>26</v>
      </c>
    </row>
    <row r="349" spans="5:16" customFormat="1" x14ac:dyDescent="0.25">
      <c r="E349" s="2" t="s">
        <v>200</v>
      </c>
      <c r="F349" s="2">
        <v>57</v>
      </c>
      <c r="G349" s="2" t="s">
        <v>16</v>
      </c>
      <c r="H349" s="2" t="s">
        <v>16</v>
      </c>
      <c r="K349" t="s">
        <v>17</v>
      </c>
      <c r="L349" t="s">
        <v>17</v>
      </c>
      <c r="M349" t="s">
        <v>18</v>
      </c>
      <c r="N349" t="s">
        <v>18</v>
      </c>
      <c r="O349" t="s">
        <v>18</v>
      </c>
      <c r="P349" t="s">
        <v>26</v>
      </c>
    </row>
    <row r="350" spans="5:16" customFormat="1" x14ac:dyDescent="0.25">
      <c r="E350" s="2" t="s">
        <v>201</v>
      </c>
      <c r="F350" s="2">
        <v>180</v>
      </c>
      <c r="G350" s="2" t="s">
        <v>16</v>
      </c>
      <c r="H350" s="2" t="s">
        <v>16</v>
      </c>
      <c r="K350" t="s">
        <v>17</v>
      </c>
      <c r="L350" t="s">
        <v>17</v>
      </c>
      <c r="M350" t="s">
        <v>18</v>
      </c>
      <c r="N350" t="s">
        <v>18</v>
      </c>
      <c r="O350" t="s">
        <v>18</v>
      </c>
      <c r="P350" t="s">
        <v>26</v>
      </c>
    </row>
    <row r="351" spans="5:16" customFormat="1" x14ac:dyDescent="0.25">
      <c r="E351" s="2" t="s">
        <v>202</v>
      </c>
      <c r="F351" s="2">
        <v>180</v>
      </c>
      <c r="G351" s="2" t="s">
        <v>16</v>
      </c>
      <c r="H351" s="2" t="s">
        <v>16</v>
      </c>
      <c r="K351" t="s">
        <v>17</v>
      </c>
      <c r="L351" t="s">
        <v>17</v>
      </c>
      <c r="M351" t="s">
        <v>18</v>
      </c>
      <c r="N351" t="s">
        <v>18</v>
      </c>
      <c r="O351" t="s">
        <v>18</v>
      </c>
      <c r="P351" t="s">
        <v>26</v>
      </c>
    </row>
    <row r="352" spans="5:16" customFormat="1" x14ac:dyDescent="0.25">
      <c r="E352" s="2" t="s">
        <v>203</v>
      </c>
      <c r="F352" s="2">
        <v>129</v>
      </c>
      <c r="G352" s="2" t="s">
        <v>16</v>
      </c>
      <c r="H352" s="2" t="s">
        <v>16</v>
      </c>
      <c r="K352" t="s">
        <v>17</v>
      </c>
      <c r="L352" t="s">
        <v>17</v>
      </c>
      <c r="M352" t="s">
        <v>18</v>
      </c>
      <c r="N352" t="s">
        <v>18</v>
      </c>
      <c r="O352" t="s">
        <v>18</v>
      </c>
      <c r="P352" t="s">
        <v>26</v>
      </c>
    </row>
    <row r="353" spans="1:18" customFormat="1" x14ac:dyDescent="0.25">
      <c r="E353" s="2" t="s">
        <v>204</v>
      </c>
      <c r="F353" s="2">
        <v>129</v>
      </c>
      <c r="G353" s="2" t="s">
        <v>16</v>
      </c>
      <c r="H353" s="2" t="s">
        <v>16</v>
      </c>
      <c r="K353" t="s">
        <v>17</v>
      </c>
      <c r="L353" t="s">
        <v>17</v>
      </c>
      <c r="M353" t="s">
        <v>18</v>
      </c>
      <c r="N353" t="s">
        <v>18</v>
      </c>
      <c r="O353" t="s">
        <v>18</v>
      </c>
      <c r="P353" t="s">
        <v>26</v>
      </c>
    </row>
    <row r="354" spans="1:18" customFormat="1" x14ac:dyDescent="0.25">
      <c r="E354" s="2" t="s">
        <v>205</v>
      </c>
      <c r="F354" s="2">
        <v>129</v>
      </c>
      <c r="G354" s="2" t="s">
        <v>16</v>
      </c>
      <c r="H354" s="2" t="s">
        <v>16</v>
      </c>
      <c r="K354" t="s">
        <v>17</v>
      </c>
      <c r="L354" t="s">
        <v>17</v>
      </c>
      <c r="M354" t="s">
        <v>18</v>
      </c>
      <c r="N354" t="s">
        <v>18</v>
      </c>
      <c r="O354" t="s">
        <v>18</v>
      </c>
      <c r="P354" t="s">
        <v>26</v>
      </c>
    </row>
    <row r="355" spans="1:18" customFormat="1" x14ac:dyDescent="0.25">
      <c r="E355" s="2" t="s">
        <v>206</v>
      </c>
      <c r="F355" s="2">
        <v>129</v>
      </c>
      <c r="G355" s="2" t="s">
        <v>16</v>
      </c>
      <c r="H355" s="2" t="s">
        <v>16</v>
      </c>
      <c r="K355" t="s">
        <v>17</v>
      </c>
      <c r="L355" t="s">
        <v>17</v>
      </c>
      <c r="M355" t="s">
        <v>18</v>
      </c>
      <c r="N355" t="s">
        <v>18</v>
      </c>
      <c r="O355" t="s">
        <v>18</v>
      </c>
      <c r="P355" t="s">
        <v>26</v>
      </c>
    </row>
    <row r="356" spans="1:18" customFormat="1" x14ac:dyDescent="0.25">
      <c r="A356">
        <v>2018</v>
      </c>
      <c r="B356" t="s">
        <v>498</v>
      </c>
      <c r="C356" t="s">
        <v>499</v>
      </c>
      <c r="D356" t="s">
        <v>500</v>
      </c>
      <c r="J356">
        <f>MAX(F357:F368)</f>
        <v>4514</v>
      </c>
      <c r="Q356" t="s">
        <v>501</v>
      </c>
      <c r="R356" t="s">
        <v>502</v>
      </c>
    </row>
    <row r="357" spans="1:18" customFormat="1" x14ac:dyDescent="0.25">
      <c r="E357" t="s">
        <v>503</v>
      </c>
      <c r="F357">
        <v>4494</v>
      </c>
      <c r="G357" s="2" t="s">
        <v>16</v>
      </c>
      <c r="H357" s="2" t="s">
        <v>16</v>
      </c>
      <c r="K357" t="s">
        <v>18</v>
      </c>
      <c r="L357" t="s">
        <v>17</v>
      </c>
      <c r="M357" t="s">
        <v>18</v>
      </c>
      <c r="N357" t="s">
        <v>18</v>
      </c>
      <c r="O357" t="s">
        <v>18</v>
      </c>
      <c r="P357" t="s">
        <v>504</v>
      </c>
    </row>
    <row r="358" spans="1:18" customFormat="1" x14ac:dyDescent="0.25">
      <c r="E358" t="s">
        <v>505</v>
      </c>
      <c r="F358">
        <v>4514</v>
      </c>
      <c r="G358" s="2" t="s">
        <v>16</v>
      </c>
      <c r="H358" s="2" t="s">
        <v>16</v>
      </c>
      <c r="K358" t="s">
        <v>18</v>
      </c>
      <c r="L358" t="s">
        <v>17</v>
      </c>
      <c r="M358" t="s">
        <v>18</v>
      </c>
      <c r="N358" t="s">
        <v>17</v>
      </c>
      <c r="O358" t="s">
        <v>18</v>
      </c>
      <c r="P358" t="s">
        <v>504</v>
      </c>
    </row>
    <row r="359" spans="1:18" customFormat="1" x14ac:dyDescent="0.25">
      <c r="E359" t="s">
        <v>506</v>
      </c>
      <c r="F359">
        <v>4495</v>
      </c>
      <c r="G359" s="2" t="s">
        <v>16</v>
      </c>
      <c r="H359" s="2" t="s">
        <v>16</v>
      </c>
      <c r="K359" t="s">
        <v>18</v>
      </c>
      <c r="L359" t="s">
        <v>18</v>
      </c>
      <c r="M359" t="s">
        <v>17</v>
      </c>
      <c r="N359" t="s">
        <v>18</v>
      </c>
      <c r="O359" t="s">
        <v>18</v>
      </c>
      <c r="P359" t="s">
        <v>504</v>
      </c>
    </row>
    <row r="360" spans="1:18" customFormat="1" x14ac:dyDescent="0.25">
      <c r="E360" t="s">
        <v>507</v>
      </c>
      <c r="F360">
        <v>4483</v>
      </c>
      <c r="G360" s="2" t="s">
        <v>16</v>
      </c>
      <c r="H360" s="2" t="s">
        <v>16</v>
      </c>
      <c r="K360" t="s">
        <v>18</v>
      </c>
      <c r="L360" t="s">
        <v>18</v>
      </c>
      <c r="M360" t="s">
        <v>17</v>
      </c>
      <c r="N360" t="s">
        <v>18</v>
      </c>
      <c r="O360" t="s">
        <v>18</v>
      </c>
      <c r="P360" t="s">
        <v>508</v>
      </c>
    </row>
    <row r="361" spans="1:18" customFormat="1" x14ac:dyDescent="0.25">
      <c r="E361" t="s">
        <v>509</v>
      </c>
      <c r="F361">
        <v>4452</v>
      </c>
      <c r="G361" s="2" t="s">
        <v>16</v>
      </c>
      <c r="H361" s="2" t="s">
        <v>16</v>
      </c>
      <c r="K361" t="s">
        <v>18</v>
      </c>
      <c r="L361" t="s">
        <v>18</v>
      </c>
      <c r="M361" t="s">
        <v>17</v>
      </c>
      <c r="N361" t="s">
        <v>18</v>
      </c>
      <c r="O361" t="s">
        <v>18</v>
      </c>
      <c r="P361" t="s">
        <v>508</v>
      </c>
    </row>
    <row r="362" spans="1:18" customFormat="1" x14ac:dyDescent="0.25">
      <c r="E362" t="s">
        <v>187</v>
      </c>
      <c r="F362">
        <v>4492</v>
      </c>
      <c r="G362" s="2" t="s">
        <v>16</v>
      </c>
      <c r="H362" s="2" t="s">
        <v>16</v>
      </c>
      <c r="K362" t="s">
        <v>17</v>
      </c>
      <c r="L362" t="s">
        <v>17</v>
      </c>
      <c r="M362" t="s">
        <v>18</v>
      </c>
      <c r="N362" t="s">
        <v>18</v>
      </c>
      <c r="O362" t="s">
        <v>18</v>
      </c>
      <c r="P362" t="s">
        <v>504</v>
      </c>
    </row>
    <row r="363" spans="1:18" customFormat="1" x14ac:dyDescent="0.25">
      <c r="E363" t="s">
        <v>510</v>
      </c>
      <c r="F363">
        <v>3923</v>
      </c>
      <c r="G363" s="2" t="s">
        <v>16</v>
      </c>
      <c r="H363" s="2" t="s">
        <v>16</v>
      </c>
      <c r="K363" t="s">
        <v>18</v>
      </c>
      <c r="L363" t="s">
        <v>18</v>
      </c>
      <c r="M363" t="s">
        <v>18</v>
      </c>
      <c r="N363" t="s">
        <v>18</v>
      </c>
      <c r="O363" t="s">
        <v>18</v>
      </c>
      <c r="P363" t="s">
        <v>511</v>
      </c>
    </row>
    <row r="364" spans="1:18" customFormat="1" x14ac:dyDescent="0.25">
      <c r="E364" t="s">
        <v>512</v>
      </c>
      <c r="F364">
        <v>3920</v>
      </c>
      <c r="G364" s="2" t="s">
        <v>16</v>
      </c>
      <c r="H364" s="2" t="s">
        <v>16</v>
      </c>
      <c r="K364" t="s">
        <v>17</v>
      </c>
      <c r="L364" t="s">
        <v>17</v>
      </c>
      <c r="M364" t="s">
        <v>18</v>
      </c>
      <c r="N364" t="s">
        <v>18</v>
      </c>
      <c r="O364" t="s">
        <v>18</v>
      </c>
      <c r="P364" t="s">
        <v>508</v>
      </c>
    </row>
    <row r="365" spans="1:18" customFormat="1" x14ac:dyDescent="0.25">
      <c r="E365" t="s">
        <v>513</v>
      </c>
      <c r="F365">
        <v>4486</v>
      </c>
      <c r="G365" s="2" t="s">
        <v>16</v>
      </c>
      <c r="H365" s="2" t="s">
        <v>16</v>
      </c>
      <c r="K365" t="s">
        <v>17</v>
      </c>
      <c r="L365" t="s">
        <v>17</v>
      </c>
      <c r="M365" t="s">
        <v>17</v>
      </c>
      <c r="N365" t="s">
        <v>18</v>
      </c>
      <c r="O365" t="s">
        <v>18</v>
      </c>
      <c r="P365" t="s">
        <v>508</v>
      </c>
    </row>
    <row r="366" spans="1:18" customFormat="1" x14ac:dyDescent="0.25">
      <c r="E366" t="s">
        <v>514</v>
      </c>
      <c r="F366">
        <v>4452</v>
      </c>
      <c r="G366" s="2" t="s">
        <v>16</v>
      </c>
      <c r="H366" s="2" t="s">
        <v>16</v>
      </c>
      <c r="K366" t="s">
        <v>18</v>
      </c>
      <c r="L366" t="s">
        <v>18</v>
      </c>
      <c r="M366" t="s">
        <v>18</v>
      </c>
      <c r="N366" t="s">
        <v>17</v>
      </c>
      <c r="O366" t="s">
        <v>18</v>
      </c>
      <c r="P366" t="s">
        <v>515</v>
      </c>
    </row>
    <row r="367" spans="1:18" customFormat="1" x14ac:dyDescent="0.25">
      <c r="E367" t="s">
        <v>516</v>
      </c>
      <c r="F367">
        <v>4427</v>
      </c>
      <c r="G367" s="2" t="s">
        <v>16</v>
      </c>
      <c r="H367" s="2" t="s">
        <v>16</v>
      </c>
      <c r="K367" t="s">
        <v>18</v>
      </c>
      <c r="L367" t="s">
        <v>17</v>
      </c>
      <c r="M367" t="s">
        <v>18</v>
      </c>
      <c r="N367" t="s">
        <v>18</v>
      </c>
      <c r="O367" t="s">
        <v>18</v>
      </c>
      <c r="P367" t="s">
        <v>508</v>
      </c>
    </row>
    <row r="368" spans="1:18" customFormat="1" x14ac:dyDescent="0.25">
      <c r="E368" t="s">
        <v>517</v>
      </c>
      <c r="F368">
        <v>4410</v>
      </c>
      <c r="G368" s="2" t="s">
        <v>16</v>
      </c>
      <c r="H368" s="2" t="s">
        <v>16</v>
      </c>
      <c r="K368" t="s">
        <v>18</v>
      </c>
      <c r="L368" t="s">
        <v>17</v>
      </c>
      <c r="M368" t="s">
        <v>18</v>
      </c>
      <c r="N368" t="s">
        <v>18</v>
      </c>
      <c r="O368" t="s">
        <v>18</v>
      </c>
      <c r="P368" t="s">
        <v>518</v>
      </c>
    </row>
    <row r="369" spans="1:18" customFormat="1" x14ac:dyDescent="0.25">
      <c r="A369">
        <v>2018</v>
      </c>
      <c r="B369" t="s">
        <v>669</v>
      </c>
      <c r="C369" t="s">
        <v>670</v>
      </c>
      <c r="D369" t="s">
        <v>671</v>
      </c>
      <c r="E369" t="s">
        <v>672</v>
      </c>
      <c r="F369">
        <v>242</v>
      </c>
      <c r="G369" s="2" t="s">
        <v>16</v>
      </c>
      <c r="H369" s="2" t="s">
        <v>16</v>
      </c>
      <c r="J369">
        <f>MAX(F369)</f>
        <v>242</v>
      </c>
      <c r="K369" t="s">
        <v>17</v>
      </c>
      <c r="L369" t="s">
        <v>17</v>
      </c>
      <c r="M369" t="s">
        <v>18</v>
      </c>
      <c r="N369" t="s">
        <v>18</v>
      </c>
      <c r="O369" t="s">
        <v>18</v>
      </c>
      <c r="P369" t="s">
        <v>605</v>
      </c>
      <c r="Q369" t="s">
        <v>673</v>
      </c>
      <c r="R369" t="s">
        <v>674</v>
      </c>
    </row>
    <row r="370" spans="1:18" customFormat="1" x14ac:dyDescent="0.25">
      <c r="A370">
        <v>2018</v>
      </c>
      <c r="B370" t="s">
        <v>279</v>
      </c>
      <c r="C370" t="s">
        <v>280</v>
      </c>
      <c r="D370" t="s">
        <v>281</v>
      </c>
      <c r="E370" t="s">
        <v>282</v>
      </c>
      <c r="J370">
        <f>MAX(F371:F378)</f>
        <v>237</v>
      </c>
      <c r="Q370" t="s">
        <v>283</v>
      </c>
      <c r="R370" t="s">
        <v>284</v>
      </c>
    </row>
    <row r="371" spans="1:18" customFormat="1" x14ac:dyDescent="0.25">
      <c r="E371" t="s">
        <v>285</v>
      </c>
      <c r="F371">
        <v>237</v>
      </c>
      <c r="G371" t="s">
        <v>17</v>
      </c>
      <c r="H371" t="s">
        <v>17</v>
      </c>
      <c r="K371" t="s">
        <v>17</v>
      </c>
      <c r="L371" t="s">
        <v>18</v>
      </c>
      <c r="M371" t="s">
        <v>18</v>
      </c>
      <c r="N371" t="s">
        <v>18</v>
      </c>
      <c r="O371" t="s">
        <v>18</v>
      </c>
      <c r="P371" t="s">
        <v>26</v>
      </c>
    </row>
    <row r="372" spans="1:18" customFormat="1" x14ac:dyDescent="0.25">
      <c r="E372" t="s">
        <v>286</v>
      </c>
      <c r="F372">
        <v>237</v>
      </c>
      <c r="G372" t="s">
        <v>17</v>
      </c>
      <c r="H372" t="s">
        <v>17</v>
      </c>
      <c r="K372" t="s">
        <v>17</v>
      </c>
      <c r="L372" t="s">
        <v>18</v>
      </c>
      <c r="M372" t="s">
        <v>18</v>
      </c>
      <c r="N372" t="s">
        <v>18</v>
      </c>
      <c r="O372" t="s">
        <v>18</v>
      </c>
      <c r="P372" t="s">
        <v>26</v>
      </c>
    </row>
    <row r="373" spans="1:18" customFormat="1" x14ac:dyDescent="0.25">
      <c r="E373" t="s">
        <v>287</v>
      </c>
      <c r="F373">
        <v>237</v>
      </c>
      <c r="G373" t="s">
        <v>17</v>
      </c>
      <c r="H373" t="s">
        <v>17</v>
      </c>
      <c r="K373" t="s">
        <v>17</v>
      </c>
      <c r="L373" t="s">
        <v>18</v>
      </c>
      <c r="M373" t="s">
        <v>18</v>
      </c>
      <c r="N373" t="s">
        <v>18</v>
      </c>
      <c r="O373" t="s">
        <v>18</v>
      </c>
    </row>
    <row r="374" spans="1:18" customFormat="1" x14ac:dyDescent="0.25">
      <c r="E374" t="s">
        <v>187</v>
      </c>
      <c r="F374">
        <v>237</v>
      </c>
      <c r="G374" t="s">
        <v>17</v>
      </c>
      <c r="H374" t="s">
        <v>17</v>
      </c>
      <c r="K374" t="s">
        <v>17</v>
      </c>
      <c r="L374" t="s">
        <v>18</v>
      </c>
      <c r="M374" t="s">
        <v>18</v>
      </c>
      <c r="N374" t="s">
        <v>18</v>
      </c>
      <c r="O374" t="s">
        <v>18</v>
      </c>
      <c r="P374" t="s">
        <v>26</v>
      </c>
    </row>
    <row r="375" spans="1:18" customFormat="1" x14ac:dyDescent="0.25">
      <c r="E375" t="s">
        <v>288</v>
      </c>
      <c r="F375">
        <v>237</v>
      </c>
      <c r="G375" t="s">
        <v>17</v>
      </c>
      <c r="H375" t="s">
        <v>17</v>
      </c>
      <c r="K375" t="s">
        <v>17</v>
      </c>
      <c r="L375" t="s">
        <v>18</v>
      </c>
      <c r="M375" t="s">
        <v>18</v>
      </c>
      <c r="N375" t="s">
        <v>18</v>
      </c>
      <c r="O375" t="s">
        <v>18</v>
      </c>
      <c r="P375" t="s">
        <v>26</v>
      </c>
    </row>
    <row r="376" spans="1:18" customFormat="1" x14ac:dyDescent="0.25">
      <c r="E376" t="s">
        <v>289</v>
      </c>
      <c r="F376">
        <v>237</v>
      </c>
      <c r="G376" t="s">
        <v>17</v>
      </c>
      <c r="H376" t="s">
        <v>17</v>
      </c>
      <c r="K376" t="s">
        <v>17</v>
      </c>
      <c r="L376" t="s">
        <v>18</v>
      </c>
      <c r="M376" t="s">
        <v>18</v>
      </c>
      <c r="N376" t="s">
        <v>18</v>
      </c>
      <c r="O376" t="s">
        <v>18</v>
      </c>
      <c r="P376" t="s">
        <v>26</v>
      </c>
    </row>
    <row r="377" spans="1:18" customFormat="1" x14ac:dyDescent="0.25">
      <c r="E377" t="s">
        <v>290</v>
      </c>
      <c r="F377">
        <v>237</v>
      </c>
      <c r="G377" t="s">
        <v>17</v>
      </c>
      <c r="H377" t="s">
        <v>17</v>
      </c>
      <c r="K377" t="s">
        <v>17</v>
      </c>
      <c r="L377" t="s">
        <v>18</v>
      </c>
      <c r="M377" t="s">
        <v>18</v>
      </c>
      <c r="N377" t="s">
        <v>18</v>
      </c>
      <c r="O377" t="s">
        <v>18</v>
      </c>
      <c r="P377" t="s">
        <v>26</v>
      </c>
    </row>
    <row r="378" spans="1:18" customFormat="1" x14ac:dyDescent="0.25">
      <c r="E378" t="s">
        <v>291</v>
      </c>
      <c r="F378">
        <v>237</v>
      </c>
      <c r="G378" t="s">
        <v>17</v>
      </c>
      <c r="H378" t="s">
        <v>17</v>
      </c>
      <c r="K378" t="s">
        <v>18</v>
      </c>
      <c r="L378" t="s">
        <v>17</v>
      </c>
      <c r="M378" t="s">
        <v>18</v>
      </c>
      <c r="N378" t="s">
        <v>18</v>
      </c>
      <c r="O378" t="s">
        <v>18</v>
      </c>
      <c r="P378" t="s">
        <v>26</v>
      </c>
    </row>
    <row r="379" spans="1:18" x14ac:dyDescent="0.25">
      <c r="A379">
        <v>2018</v>
      </c>
      <c r="B379" t="s">
        <v>219</v>
      </c>
      <c r="C379" t="s">
        <v>220</v>
      </c>
      <c r="D379" t="s">
        <v>221</v>
      </c>
      <c r="J379">
        <f>MAX(F380:F390)</f>
        <v>421</v>
      </c>
      <c r="Q379" t="s">
        <v>222</v>
      </c>
      <c r="R379" t="s">
        <v>223</v>
      </c>
    </row>
    <row r="380" spans="1:18" customFormat="1" x14ac:dyDescent="0.25">
      <c r="E380" t="s">
        <v>224</v>
      </c>
      <c r="F380" s="2">
        <v>248</v>
      </c>
      <c r="G380" t="s">
        <v>17</v>
      </c>
      <c r="H380" t="s">
        <v>17</v>
      </c>
      <c r="K380" t="s">
        <v>17</v>
      </c>
      <c r="L380" t="s">
        <v>17</v>
      </c>
      <c r="M380" t="s">
        <v>18</v>
      </c>
      <c r="N380" t="s">
        <v>18</v>
      </c>
      <c r="O380" t="s">
        <v>18</v>
      </c>
    </row>
    <row r="381" spans="1:18" customFormat="1" x14ac:dyDescent="0.25">
      <c r="E381" t="s">
        <v>225</v>
      </c>
      <c r="F381" s="2">
        <v>248</v>
      </c>
      <c r="G381" t="s">
        <v>17</v>
      </c>
      <c r="H381" t="s">
        <v>18</v>
      </c>
      <c r="I381" t="s">
        <v>226</v>
      </c>
      <c r="K381" t="s">
        <v>17</v>
      </c>
      <c r="L381" t="s">
        <v>18</v>
      </c>
      <c r="M381" t="s">
        <v>17</v>
      </c>
      <c r="N381" t="s">
        <v>18</v>
      </c>
      <c r="O381" t="s">
        <v>18</v>
      </c>
    </row>
    <row r="382" spans="1:18" customFormat="1" x14ac:dyDescent="0.25">
      <c r="E382" t="s">
        <v>227</v>
      </c>
      <c r="F382" s="2">
        <v>248</v>
      </c>
      <c r="G382" t="s">
        <v>17</v>
      </c>
      <c r="H382" t="s">
        <v>17</v>
      </c>
      <c r="K382" t="s">
        <v>17</v>
      </c>
      <c r="L382" t="s">
        <v>18</v>
      </c>
      <c r="M382" t="s">
        <v>18</v>
      </c>
      <c r="N382" t="s">
        <v>18</v>
      </c>
      <c r="O382" t="s">
        <v>18</v>
      </c>
    </row>
    <row r="383" spans="1:18" customFormat="1" x14ac:dyDescent="0.25">
      <c r="E383" t="s">
        <v>228</v>
      </c>
      <c r="F383" s="2">
        <v>248</v>
      </c>
      <c r="G383" t="s">
        <v>18</v>
      </c>
      <c r="H383" t="s">
        <v>17</v>
      </c>
      <c r="I383" t="s">
        <v>226</v>
      </c>
      <c r="K383" t="s">
        <v>17</v>
      </c>
      <c r="L383" t="s">
        <v>17</v>
      </c>
      <c r="M383" t="s">
        <v>18</v>
      </c>
      <c r="N383" t="s">
        <v>18</v>
      </c>
      <c r="O383" t="s">
        <v>18</v>
      </c>
    </row>
    <row r="384" spans="1:18" customFormat="1" x14ac:dyDescent="0.25">
      <c r="E384" t="s">
        <v>229</v>
      </c>
      <c r="F384" s="2">
        <v>248</v>
      </c>
      <c r="G384" t="s">
        <v>17</v>
      </c>
      <c r="H384" t="s">
        <v>17</v>
      </c>
      <c r="K384" t="s">
        <v>17</v>
      </c>
      <c r="L384" t="s">
        <v>17</v>
      </c>
      <c r="M384" t="s">
        <v>18</v>
      </c>
      <c r="N384" t="s">
        <v>18</v>
      </c>
      <c r="O384" t="s">
        <v>18</v>
      </c>
    </row>
    <row r="385" spans="1:18" customFormat="1" x14ac:dyDescent="0.25">
      <c r="E385" t="s">
        <v>230</v>
      </c>
      <c r="F385" s="2">
        <v>421</v>
      </c>
      <c r="G385" t="s">
        <v>17</v>
      </c>
      <c r="H385" t="s">
        <v>17</v>
      </c>
      <c r="K385" t="s">
        <v>17</v>
      </c>
      <c r="L385" t="s">
        <v>18</v>
      </c>
      <c r="M385" t="s">
        <v>18</v>
      </c>
      <c r="N385" t="s">
        <v>18</v>
      </c>
      <c r="O385" t="s">
        <v>18</v>
      </c>
      <c r="P385" t="s">
        <v>231</v>
      </c>
    </row>
    <row r="386" spans="1:18" customFormat="1" x14ac:dyDescent="0.25">
      <c r="E386" t="s">
        <v>232</v>
      </c>
      <c r="F386" s="2">
        <v>248</v>
      </c>
      <c r="G386" t="s">
        <v>18</v>
      </c>
      <c r="H386" t="s">
        <v>17</v>
      </c>
      <c r="I386" t="s">
        <v>226</v>
      </c>
      <c r="K386" t="s">
        <v>17</v>
      </c>
      <c r="L386" t="s">
        <v>17</v>
      </c>
      <c r="M386" t="s">
        <v>18</v>
      </c>
      <c r="N386" t="s">
        <v>18</v>
      </c>
      <c r="O386" t="s">
        <v>18</v>
      </c>
    </row>
    <row r="387" spans="1:18" customFormat="1" x14ac:dyDescent="0.25">
      <c r="E387" t="s">
        <v>233</v>
      </c>
      <c r="F387" s="2">
        <v>248</v>
      </c>
      <c r="G387" t="s">
        <v>17</v>
      </c>
      <c r="H387" t="s">
        <v>17</v>
      </c>
      <c r="K387" t="s">
        <v>17</v>
      </c>
      <c r="L387" t="s">
        <v>17</v>
      </c>
      <c r="M387" t="s">
        <v>18</v>
      </c>
      <c r="N387" t="s">
        <v>18</v>
      </c>
      <c r="O387" t="s">
        <v>18</v>
      </c>
    </row>
    <row r="388" spans="1:18" customFormat="1" x14ac:dyDescent="0.25">
      <c r="E388" t="s">
        <v>234</v>
      </c>
      <c r="F388" s="2">
        <v>248</v>
      </c>
      <c r="G388" t="s">
        <v>17</v>
      </c>
      <c r="H388" t="s">
        <v>17</v>
      </c>
      <c r="K388" t="s">
        <v>17</v>
      </c>
      <c r="L388" t="s">
        <v>18</v>
      </c>
      <c r="M388" t="s">
        <v>18</v>
      </c>
      <c r="N388" t="s">
        <v>18</v>
      </c>
      <c r="O388" t="s">
        <v>18</v>
      </c>
      <c r="P388" t="s">
        <v>231</v>
      </c>
    </row>
    <row r="389" spans="1:18" customFormat="1" x14ac:dyDescent="0.25">
      <c r="E389" t="s">
        <v>235</v>
      </c>
      <c r="F389" s="2">
        <v>248</v>
      </c>
      <c r="G389" t="s">
        <v>17</v>
      </c>
      <c r="H389" t="s">
        <v>17</v>
      </c>
      <c r="K389" t="s">
        <v>17</v>
      </c>
      <c r="L389" t="s">
        <v>18</v>
      </c>
      <c r="M389" t="s">
        <v>18</v>
      </c>
      <c r="N389" t="s">
        <v>18</v>
      </c>
      <c r="O389" t="s">
        <v>18</v>
      </c>
      <c r="P389" t="s">
        <v>231</v>
      </c>
    </row>
    <row r="390" spans="1:18" customFormat="1" x14ac:dyDescent="0.25">
      <c r="E390" t="s">
        <v>236</v>
      </c>
      <c r="F390" s="2">
        <v>248</v>
      </c>
      <c r="G390" t="s">
        <v>17</v>
      </c>
      <c r="H390" t="s">
        <v>17</v>
      </c>
      <c r="K390" t="s">
        <v>17</v>
      </c>
      <c r="L390" t="s">
        <v>17</v>
      </c>
      <c r="M390" t="s">
        <v>17</v>
      </c>
      <c r="N390" t="s">
        <v>18</v>
      </c>
      <c r="O390" t="s">
        <v>18</v>
      </c>
      <c r="P390" t="s">
        <v>231</v>
      </c>
    </row>
    <row r="391" spans="1:18" customFormat="1" x14ac:dyDescent="0.25">
      <c r="A391">
        <v>2018</v>
      </c>
      <c r="B391" t="s">
        <v>207</v>
      </c>
      <c r="C391" t="s">
        <v>47</v>
      </c>
      <c r="D391" t="s">
        <v>208</v>
      </c>
      <c r="E391" t="s">
        <v>181</v>
      </c>
      <c r="F391" s="2">
        <v>1385</v>
      </c>
      <c r="G391" t="s">
        <v>17</v>
      </c>
      <c r="H391" t="s">
        <v>17</v>
      </c>
      <c r="J391">
        <f>MAX(F391)</f>
        <v>1385</v>
      </c>
      <c r="K391" t="s">
        <v>17</v>
      </c>
      <c r="L391" t="s">
        <v>17</v>
      </c>
      <c r="M391" t="s">
        <v>18</v>
      </c>
      <c r="N391" t="s">
        <v>17</v>
      </c>
      <c r="O391" t="s">
        <v>18</v>
      </c>
      <c r="P391" t="s">
        <v>209</v>
      </c>
      <c r="Q391" t="s">
        <v>210</v>
      </c>
      <c r="R391" t="s">
        <v>211</v>
      </c>
    </row>
    <row r="392" spans="1:18" x14ac:dyDescent="0.25">
      <c r="A392">
        <v>2018</v>
      </c>
      <c r="B392" t="s">
        <v>68</v>
      </c>
      <c r="C392" t="s">
        <v>69</v>
      </c>
      <c r="D392" t="s">
        <v>70</v>
      </c>
      <c r="E392" t="s">
        <v>71</v>
      </c>
      <c r="J392">
        <f>MAX(F393:F400)</f>
        <v>127</v>
      </c>
      <c r="Q392" t="s">
        <v>41</v>
      </c>
      <c r="R392" t="s">
        <v>72</v>
      </c>
    </row>
    <row r="393" spans="1:18" customFormat="1" x14ac:dyDescent="0.25">
      <c r="E393" t="s">
        <v>73</v>
      </c>
      <c r="F393" s="2">
        <v>127</v>
      </c>
      <c r="G393" s="2" t="s">
        <v>17</v>
      </c>
      <c r="H393" s="2" t="s">
        <v>17</v>
      </c>
      <c r="K393" t="s">
        <v>17</v>
      </c>
      <c r="L393" t="s">
        <v>17</v>
      </c>
      <c r="M393" t="s">
        <v>18</v>
      </c>
      <c r="N393" t="s">
        <v>18</v>
      </c>
      <c r="O393" t="s">
        <v>18</v>
      </c>
      <c r="P393" t="s">
        <v>26</v>
      </c>
    </row>
    <row r="394" spans="1:18" customFormat="1" x14ac:dyDescent="0.25">
      <c r="E394" t="s">
        <v>74</v>
      </c>
      <c r="F394" s="2">
        <v>127</v>
      </c>
      <c r="G394" s="2" t="s">
        <v>17</v>
      </c>
      <c r="H394" s="2" t="s">
        <v>17</v>
      </c>
      <c r="K394" t="s">
        <v>17</v>
      </c>
      <c r="L394" t="s">
        <v>17</v>
      </c>
      <c r="M394" t="s">
        <v>18</v>
      </c>
      <c r="N394" t="s">
        <v>18</v>
      </c>
      <c r="O394" t="s">
        <v>18</v>
      </c>
    </row>
    <row r="395" spans="1:18" customFormat="1" x14ac:dyDescent="0.25">
      <c r="E395" t="s">
        <v>75</v>
      </c>
      <c r="F395" s="2">
        <v>127</v>
      </c>
      <c r="G395" s="2" t="s">
        <v>17</v>
      </c>
      <c r="H395" s="2" t="s">
        <v>17</v>
      </c>
      <c r="K395" t="s">
        <v>17</v>
      </c>
      <c r="L395" t="s">
        <v>17</v>
      </c>
      <c r="M395" t="s">
        <v>18</v>
      </c>
      <c r="N395" t="s">
        <v>18</v>
      </c>
      <c r="O395" t="s">
        <v>18</v>
      </c>
      <c r="P395" t="s">
        <v>26</v>
      </c>
    </row>
    <row r="396" spans="1:18" customFormat="1" x14ac:dyDescent="0.25">
      <c r="E396" t="s">
        <v>76</v>
      </c>
      <c r="F396" s="2">
        <v>127</v>
      </c>
      <c r="G396" s="2" t="s">
        <v>17</v>
      </c>
      <c r="H396" s="2" t="s">
        <v>17</v>
      </c>
      <c r="K396" t="s">
        <v>17</v>
      </c>
      <c r="L396" t="s">
        <v>17</v>
      </c>
      <c r="M396" t="s">
        <v>18</v>
      </c>
      <c r="N396" t="s">
        <v>18</v>
      </c>
      <c r="O396" t="s">
        <v>18</v>
      </c>
      <c r="P396" t="s">
        <v>26</v>
      </c>
    </row>
    <row r="397" spans="1:18" customFormat="1" x14ac:dyDescent="0.25">
      <c r="E397" t="s">
        <v>77</v>
      </c>
      <c r="F397" s="2">
        <v>127</v>
      </c>
      <c r="G397" s="2" t="s">
        <v>17</v>
      </c>
      <c r="H397" s="2" t="s">
        <v>17</v>
      </c>
      <c r="K397" t="s">
        <v>17</v>
      </c>
      <c r="L397" t="s">
        <v>17</v>
      </c>
      <c r="M397" t="s">
        <v>18</v>
      </c>
      <c r="N397" t="s">
        <v>18</v>
      </c>
      <c r="O397" t="s">
        <v>18</v>
      </c>
      <c r="P397" t="s">
        <v>26</v>
      </c>
    </row>
    <row r="398" spans="1:18" customFormat="1" x14ac:dyDescent="0.25">
      <c r="E398" t="s">
        <v>78</v>
      </c>
      <c r="F398" s="2">
        <v>127</v>
      </c>
      <c r="G398" s="2" t="s">
        <v>17</v>
      </c>
      <c r="H398" s="2" t="s">
        <v>17</v>
      </c>
      <c r="K398" t="s">
        <v>17</v>
      </c>
      <c r="L398" t="s">
        <v>17</v>
      </c>
      <c r="M398" t="s">
        <v>18</v>
      </c>
      <c r="N398" t="s">
        <v>18</v>
      </c>
      <c r="O398" t="s">
        <v>18</v>
      </c>
      <c r="P398" t="s">
        <v>26</v>
      </c>
    </row>
    <row r="399" spans="1:18" customFormat="1" x14ac:dyDescent="0.25">
      <c r="E399" t="s">
        <v>79</v>
      </c>
      <c r="F399" s="2">
        <v>127</v>
      </c>
      <c r="G399" s="2" t="s">
        <v>17</v>
      </c>
      <c r="H399" s="2" t="s">
        <v>17</v>
      </c>
      <c r="K399" t="s">
        <v>17</v>
      </c>
      <c r="L399" t="s">
        <v>17</v>
      </c>
      <c r="M399" t="s">
        <v>18</v>
      </c>
      <c r="N399" t="s">
        <v>18</v>
      </c>
      <c r="O399" t="s">
        <v>18</v>
      </c>
      <c r="P399" t="s">
        <v>26</v>
      </c>
    </row>
    <row r="400" spans="1:18" customFormat="1" x14ac:dyDescent="0.25">
      <c r="E400" t="s">
        <v>80</v>
      </c>
      <c r="F400" s="2">
        <v>127</v>
      </c>
      <c r="G400" s="2" t="s">
        <v>17</v>
      </c>
      <c r="H400" s="2" t="s">
        <v>17</v>
      </c>
      <c r="K400" t="s">
        <v>18</v>
      </c>
      <c r="L400" t="s">
        <v>18</v>
      </c>
      <c r="M400" t="s">
        <v>18</v>
      </c>
      <c r="N400" t="s">
        <v>18</v>
      </c>
      <c r="O400" t="s">
        <v>18</v>
      </c>
    </row>
    <row r="401" spans="1:19" x14ac:dyDescent="0.25">
      <c r="A401">
        <v>2018</v>
      </c>
      <c r="B401" t="s">
        <v>68</v>
      </c>
      <c r="C401" t="s">
        <v>145</v>
      </c>
      <c r="D401" t="s">
        <v>146</v>
      </c>
      <c r="E401" t="s">
        <v>147</v>
      </c>
      <c r="J401">
        <f>MAX(F402:F408)</f>
        <v>174</v>
      </c>
      <c r="Q401" t="s">
        <v>41</v>
      </c>
      <c r="R401" t="s">
        <v>148</v>
      </c>
    </row>
    <row r="402" spans="1:19" customFormat="1" x14ac:dyDescent="0.25">
      <c r="E402" t="s">
        <v>149</v>
      </c>
      <c r="F402">
        <v>174</v>
      </c>
      <c r="G402" t="s">
        <v>17</v>
      </c>
      <c r="H402" t="s">
        <v>17</v>
      </c>
      <c r="K402" t="s">
        <v>17</v>
      </c>
      <c r="L402" t="s">
        <v>17</v>
      </c>
      <c r="M402" t="s">
        <v>18</v>
      </c>
      <c r="N402" t="s">
        <v>18</v>
      </c>
      <c r="O402" t="s">
        <v>18</v>
      </c>
      <c r="P402" t="s">
        <v>26</v>
      </c>
    </row>
    <row r="403" spans="1:19" customFormat="1" x14ac:dyDescent="0.25">
      <c r="E403" t="s">
        <v>150</v>
      </c>
      <c r="F403">
        <v>174</v>
      </c>
      <c r="G403" t="s">
        <v>17</v>
      </c>
      <c r="H403" t="s">
        <v>17</v>
      </c>
      <c r="K403" t="s">
        <v>17</v>
      </c>
      <c r="L403" t="s">
        <v>17</v>
      </c>
      <c r="M403" t="s">
        <v>18</v>
      </c>
      <c r="N403" t="s">
        <v>18</v>
      </c>
      <c r="O403" t="s">
        <v>18</v>
      </c>
      <c r="P403" t="s">
        <v>18</v>
      </c>
    </row>
    <row r="404" spans="1:19" customFormat="1" x14ac:dyDescent="0.25">
      <c r="E404" t="s">
        <v>151</v>
      </c>
      <c r="F404">
        <v>174</v>
      </c>
      <c r="G404" t="s">
        <v>17</v>
      </c>
      <c r="H404" t="s">
        <v>17</v>
      </c>
      <c r="K404" t="s">
        <v>17</v>
      </c>
      <c r="L404" t="s">
        <v>18</v>
      </c>
      <c r="M404" t="s">
        <v>18</v>
      </c>
      <c r="N404" t="s">
        <v>18</v>
      </c>
      <c r="O404" t="s">
        <v>18</v>
      </c>
      <c r="P404" t="s">
        <v>152</v>
      </c>
    </row>
    <row r="405" spans="1:19" customFormat="1" x14ac:dyDescent="0.25">
      <c r="E405" t="s">
        <v>153</v>
      </c>
      <c r="F405">
        <v>174</v>
      </c>
      <c r="G405" t="s">
        <v>17</v>
      </c>
      <c r="H405" t="s">
        <v>17</v>
      </c>
      <c r="K405" t="s">
        <v>17</v>
      </c>
      <c r="L405" t="s">
        <v>18</v>
      </c>
      <c r="M405" t="s">
        <v>18</v>
      </c>
      <c r="N405" t="s">
        <v>18</v>
      </c>
      <c r="O405" t="s">
        <v>18</v>
      </c>
      <c r="P405" t="s">
        <v>152</v>
      </c>
    </row>
    <row r="406" spans="1:19" customFormat="1" x14ac:dyDescent="0.25">
      <c r="E406" t="s">
        <v>154</v>
      </c>
      <c r="F406">
        <v>174</v>
      </c>
      <c r="G406" t="s">
        <v>17</v>
      </c>
      <c r="H406" t="s">
        <v>17</v>
      </c>
      <c r="K406" t="s">
        <v>17</v>
      </c>
      <c r="L406" t="s">
        <v>18</v>
      </c>
      <c r="M406" t="s">
        <v>18</v>
      </c>
      <c r="N406" t="s">
        <v>18</v>
      </c>
      <c r="O406" t="s">
        <v>18</v>
      </c>
      <c r="P406" t="s">
        <v>155</v>
      </c>
    </row>
    <row r="407" spans="1:19" customFormat="1" x14ac:dyDescent="0.25">
      <c r="E407" t="s">
        <v>156</v>
      </c>
      <c r="F407">
        <v>174</v>
      </c>
      <c r="G407" t="s">
        <v>17</v>
      </c>
      <c r="H407" t="s">
        <v>17</v>
      </c>
      <c r="K407" t="s">
        <v>18</v>
      </c>
      <c r="L407" t="s">
        <v>18</v>
      </c>
      <c r="M407" t="s">
        <v>18</v>
      </c>
      <c r="N407" t="s">
        <v>18</v>
      </c>
      <c r="O407" t="s">
        <v>18</v>
      </c>
      <c r="P407" t="s">
        <v>18</v>
      </c>
    </row>
    <row r="408" spans="1:19" customFormat="1" x14ac:dyDescent="0.25">
      <c r="E408" t="s">
        <v>157</v>
      </c>
      <c r="F408">
        <v>174</v>
      </c>
      <c r="G408" t="s">
        <v>17</v>
      </c>
      <c r="H408" t="s">
        <v>17</v>
      </c>
      <c r="K408" t="s">
        <v>18</v>
      </c>
      <c r="L408" t="s">
        <v>18</v>
      </c>
      <c r="M408" t="s">
        <v>18</v>
      </c>
      <c r="N408" t="s">
        <v>18</v>
      </c>
      <c r="O408" t="s">
        <v>18</v>
      </c>
      <c r="P408" t="s">
        <v>18</v>
      </c>
    </row>
    <row r="409" spans="1:19" customFormat="1" x14ac:dyDescent="0.25">
      <c r="A409" s="4">
        <v>2018</v>
      </c>
      <c r="B409" s="4" t="s">
        <v>567</v>
      </c>
      <c r="C409" s="4" t="s">
        <v>568</v>
      </c>
      <c r="D409" s="4" t="s">
        <v>569</v>
      </c>
      <c r="E409" s="4" t="s">
        <v>570</v>
      </c>
      <c r="F409" s="4"/>
      <c r="G409" s="4"/>
      <c r="H409" s="4"/>
      <c r="I409" s="4"/>
      <c r="J409" s="8"/>
      <c r="K409" s="4"/>
      <c r="L409" s="4"/>
      <c r="M409" s="4"/>
      <c r="N409" s="4"/>
      <c r="O409" s="4"/>
      <c r="P409" s="4"/>
      <c r="Q409" s="4"/>
      <c r="R409" s="4"/>
      <c r="S409" s="4">
        <v>1</v>
      </c>
    </row>
    <row r="410" spans="1:19" customFormat="1" x14ac:dyDescent="0.25">
      <c r="A410">
        <v>2018</v>
      </c>
      <c r="B410" t="s">
        <v>212</v>
      </c>
      <c r="C410" t="s">
        <v>213</v>
      </c>
      <c r="D410" t="s">
        <v>214</v>
      </c>
      <c r="J410">
        <f>MAX(F411:F412)</f>
        <v>309</v>
      </c>
      <c r="Q410" t="s">
        <v>215</v>
      </c>
      <c r="R410" t="s">
        <v>216</v>
      </c>
    </row>
    <row r="411" spans="1:19" customFormat="1" x14ac:dyDescent="0.25">
      <c r="E411" t="s">
        <v>217</v>
      </c>
      <c r="F411" s="2">
        <v>309</v>
      </c>
      <c r="G411" s="2" t="s">
        <v>16</v>
      </c>
      <c r="H411" s="2" t="s">
        <v>16</v>
      </c>
      <c r="K411" t="s">
        <v>17</v>
      </c>
      <c r="L411" t="s">
        <v>17</v>
      </c>
      <c r="M411" t="s">
        <v>17</v>
      </c>
      <c r="N411" t="s">
        <v>18</v>
      </c>
      <c r="O411" t="s">
        <v>18</v>
      </c>
      <c r="P411" t="s">
        <v>26</v>
      </c>
    </row>
    <row r="412" spans="1:19" customFormat="1" x14ac:dyDescent="0.25">
      <c r="E412" t="s">
        <v>218</v>
      </c>
      <c r="F412" s="2">
        <v>309</v>
      </c>
      <c r="G412" s="2" t="s">
        <v>16</v>
      </c>
      <c r="H412" s="2" t="s">
        <v>16</v>
      </c>
      <c r="K412" t="s">
        <v>17</v>
      </c>
      <c r="L412" t="s">
        <v>18</v>
      </c>
      <c r="M412" t="s">
        <v>17</v>
      </c>
      <c r="N412" t="s">
        <v>18</v>
      </c>
      <c r="O412" t="s">
        <v>18</v>
      </c>
      <c r="P412" t="s">
        <v>26</v>
      </c>
    </row>
    <row r="413" spans="1:19" customFormat="1" x14ac:dyDescent="0.25">
      <c r="A413" s="4">
        <v>2018</v>
      </c>
      <c r="B413" s="4" t="s">
        <v>451</v>
      </c>
      <c r="C413" s="4" t="s">
        <v>452</v>
      </c>
      <c r="D413" s="4" t="s">
        <v>453</v>
      </c>
      <c r="E413" s="4" t="s">
        <v>454</v>
      </c>
      <c r="F413" s="4"/>
      <c r="G413" s="4"/>
      <c r="H413" s="4"/>
      <c r="I413" s="4"/>
      <c r="J413" s="8"/>
      <c r="K413" s="4"/>
      <c r="L413" s="4"/>
      <c r="M413" s="4"/>
      <c r="N413" s="4"/>
      <c r="O413" s="4"/>
      <c r="P413" s="4"/>
      <c r="Q413" s="4"/>
      <c r="R413" s="4"/>
      <c r="S413" s="4">
        <v>1</v>
      </c>
    </row>
    <row r="414" spans="1:19" customFormat="1" x14ac:dyDescent="0.25">
      <c r="A414">
        <v>2018</v>
      </c>
      <c r="B414" t="s">
        <v>46</v>
      </c>
      <c r="C414" t="s">
        <v>47</v>
      </c>
      <c r="D414" t="s">
        <v>48</v>
      </c>
      <c r="J414">
        <f>MAX(F415:F417)</f>
        <v>792</v>
      </c>
      <c r="Q414" t="s">
        <v>49</v>
      </c>
      <c r="R414" t="s">
        <v>50</v>
      </c>
    </row>
    <row r="415" spans="1:19" customFormat="1" x14ac:dyDescent="0.25">
      <c r="E415" t="s">
        <v>51</v>
      </c>
      <c r="F415">
        <v>792</v>
      </c>
      <c r="G415" t="s">
        <v>17</v>
      </c>
      <c r="H415" t="s">
        <v>17</v>
      </c>
      <c r="I415" t="s">
        <v>52</v>
      </c>
      <c r="K415" t="s">
        <v>17</v>
      </c>
      <c r="L415" t="s">
        <v>18</v>
      </c>
      <c r="M415" t="s">
        <v>18</v>
      </c>
      <c r="N415" t="s">
        <v>18</v>
      </c>
      <c r="O415" t="s">
        <v>18</v>
      </c>
    </row>
    <row r="416" spans="1:19" customFormat="1" x14ac:dyDescent="0.25">
      <c r="E416" t="s">
        <v>53</v>
      </c>
      <c r="F416">
        <v>792</v>
      </c>
      <c r="G416" t="s">
        <v>17</v>
      </c>
      <c r="H416" t="s">
        <v>17</v>
      </c>
      <c r="I416" t="s">
        <v>52</v>
      </c>
      <c r="K416" t="s">
        <v>17</v>
      </c>
      <c r="L416" t="s">
        <v>18</v>
      </c>
      <c r="M416" t="s">
        <v>18</v>
      </c>
      <c r="N416" t="s">
        <v>18</v>
      </c>
      <c r="O416" t="s">
        <v>18</v>
      </c>
      <c r="P416" t="s">
        <v>26</v>
      </c>
    </row>
    <row r="417" spans="1:19" customFormat="1" x14ac:dyDescent="0.25">
      <c r="E417" t="s">
        <v>54</v>
      </c>
      <c r="F417">
        <v>792</v>
      </c>
      <c r="G417" t="s">
        <v>17</v>
      </c>
      <c r="H417" t="s">
        <v>17</v>
      </c>
      <c r="K417" t="s">
        <v>18</v>
      </c>
      <c r="L417" t="s">
        <v>18</v>
      </c>
      <c r="M417" t="s">
        <v>18</v>
      </c>
      <c r="N417" t="s">
        <v>18</v>
      </c>
      <c r="O417" t="s">
        <v>18</v>
      </c>
      <c r="P417" t="s">
        <v>26</v>
      </c>
    </row>
    <row r="418" spans="1:19" x14ac:dyDescent="0.25">
      <c r="A418" s="4">
        <v>2018</v>
      </c>
      <c r="B418" s="4" t="s">
        <v>563</v>
      </c>
      <c r="C418" s="4" t="s">
        <v>564</v>
      </c>
      <c r="D418" s="4" t="s">
        <v>565</v>
      </c>
      <c r="E418" s="4" t="s">
        <v>566</v>
      </c>
      <c r="F418" s="4"/>
      <c r="G418" s="4"/>
      <c r="H418" s="4"/>
      <c r="I418" s="4"/>
      <c r="J418" s="8"/>
      <c r="K418" s="4"/>
      <c r="L418" s="4"/>
      <c r="M418" s="4"/>
      <c r="N418" s="4"/>
      <c r="O418" s="4"/>
      <c r="P418" s="4"/>
      <c r="Q418" s="4"/>
      <c r="R418" s="4"/>
      <c r="S418" s="4">
        <v>1</v>
      </c>
    </row>
    <row r="419" spans="1:19" x14ac:dyDescent="0.25">
      <c r="A419">
        <v>2018</v>
      </c>
      <c r="B419" t="s">
        <v>254</v>
      </c>
      <c r="C419" t="s">
        <v>255</v>
      </c>
      <c r="D419" t="s">
        <v>256</v>
      </c>
      <c r="J419">
        <f>MAX(F420:F429)</f>
        <v>131</v>
      </c>
      <c r="Q419" t="s">
        <v>257</v>
      </c>
      <c r="R419" t="s">
        <v>258</v>
      </c>
    </row>
    <row r="420" spans="1:19" customFormat="1" x14ac:dyDescent="0.25">
      <c r="E420" t="s">
        <v>259</v>
      </c>
      <c r="F420" s="2">
        <v>131</v>
      </c>
      <c r="G420" t="s">
        <v>17</v>
      </c>
      <c r="H420" s="2" t="s">
        <v>16</v>
      </c>
      <c r="K420" t="s">
        <v>17</v>
      </c>
      <c r="L420" t="s">
        <v>17</v>
      </c>
      <c r="M420" t="s">
        <v>18</v>
      </c>
      <c r="N420" t="s">
        <v>18</v>
      </c>
      <c r="O420" t="s">
        <v>18</v>
      </c>
      <c r="P420" t="s">
        <v>26</v>
      </c>
    </row>
    <row r="421" spans="1:19" customFormat="1" x14ac:dyDescent="0.25">
      <c r="E421" t="s">
        <v>260</v>
      </c>
      <c r="F421" s="2">
        <v>131</v>
      </c>
      <c r="G421" t="s">
        <v>18</v>
      </c>
      <c r="H421" s="2" t="s">
        <v>16</v>
      </c>
      <c r="I421" t="s">
        <v>261</v>
      </c>
      <c r="K421" t="s">
        <v>17</v>
      </c>
      <c r="L421" t="s">
        <v>18</v>
      </c>
      <c r="M421" t="s">
        <v>18</v>
      </c>
      <c r="N421" t="s">
        <v>18</v>
      </c>
      <c r="O421" t="s">
        <v>18</v>
      </c>
    </row>
    <row r="422" spans="1:19" customFormat="1" x14ac:dyDescent="0.25">
      <c r="E422" t="s">
        <v>262</v>
      </c>
      <c r="F422" s="2">
        <v>131</v>
      </c>
      <c r="G422" t="s">
        <v>17</v>
      </c>
      <c r="H422" s="2" t="s">
        <v>16</v>
      </c>
      <c r="K422" t="s">
        <v>17</v>
      </c>
      <c r="L422" t="s">
        <v>17</v>
      </c>
      <c r="M422" t="s">
        <v>18</v>
      </c>
      <c r="N422" t="s">
        <v>18</v>
      </c>
      <c r="O422" t="s">
        <v>18</v>
      </c>
      <c r="P422" t="s">
        <v>26</v>
      </c>
    </row>
    <row r="423" spans="1:19" customFormat="1" x14ac:dyDescent="0.25">
      <c r="E423" t="s">
        <v>263</v>
      </c>
      <c r="F423" s="2">
        <v>131</v>
      </c>
      <c r="G423" t="s">
        <v>18</v>
      </c>
      <c r="H423" s="2" t="s">
        <v>16</v>
      </c>
      <c r="I423" t="s">
        <v>261</v>
      </c>
      <c r="K423" t="s">
        <v>17</v>
      </c>
      <c r="L423" t="s">
        <v>18</v>
      </c>
      <c r="M423" t="s">
        <v>18</v>
      </c>
      <c r="N423" t="s">
        <v>18</v>
      </c>
      <c r="O423" t="s">
        <v>18</v>
      </c>
    </row>
    <row r="424" spans="1:19" customFormat="1" x14ac:dyDescent="0.25">
      <c r="E424" t="s">
        <v>264</v>
      </c>
      <c r="F424" s="2">
        <v>131</v>
      </c>
      <c r="G424" t="s">
        <v>17</v>
      </c>
      <c r="H424" s="2" t="s">
        <v>16</v>
      </c>
      <c r="K424" t="s">
        <v>18</v>
      </c>
      <c r="L424" t="s">
        <v>17</v>
      </c>
      <c r="M424" t="s">
        <v>18</v>
      </c>
      <c r="N424" t="s">
        <v>18</v>
      </c>
      <c r="O424" t="s">
        <v>18</v>
      </c>
    </row>
    <row r="425" spans="1:19" customFormat="1" x14ac:dyDescent="0.25">
      <c r="E425" t="s">
        <v>265</v>
      </c>
      <c r="F425" s="2">
        <v>131</v>
      </c>
      <c r="G425" t="s">
        <v>17</v>
      </c>
      <c r="H425" s="2" t="s">
        <v>16</v>
      </c>
      <c r="K425" t="s">
        <v>18</v>
      </c>
      <c r="L425" t="s">
        <v>17</v>
      </c>
      <c r="M425" t="s">
        <v>18</v>
      </c>
      <c r="N425" t="s">
        <v>18</v>
      </c>
      <c r="O425" t="s">
        <v>18</v>
      </c>
    </row>
    <row r="426" spans="1:19" customFormat="1" x14ac:dyDescent="0.25">
      <c r="E426" t="s">
        <v>266</v>
      </c>
      <c r="F426" s="2">
        <v>131</v>
      </c>
      <c r="G426" t="s">
        <v>18</v>
      </c>
      <c r="H426" s="2" t="s">
        <v>16</v>
      </c>
      <c r="I426" t="s">
        <v>261</v>
      </c>
      <c r="K426" t="s">
        <v>17</v>
      </c>
      <c r="L426" t="s">
        <v>18</v>
      </c>
      <c r="M426" t="s">
        <v>18</v>
      </c>
      <c r="N426" t="s">
        <v>18</v>
      </c>
      <c r="O426" t="s">
        <v>18</v>
      </c>
    </row>
    <row r="427" spans="1:19" customFormat="1" x14ac:dyDescent="0.25">
      <c r="E427" t="s">
        <v>267</v>
      </c>
      <c r="F427" s="2">
        <v>131</v>
      </c>
      <c r="G427" t="s">
        <v>17</v>
      </c>
      <c r="H427" s="2" t="s">
        <v>16</v>
      </c>
      <c r="K427" t="s">
        <v>18</v>
      </c>
      <c r="L427" t="s">
        <v>18</v>
      </c>
      <c r="M427" t="s">
        <v>18</v>
      </c>
      <c r="N427" t="s">
        <v>18</v>
      </c>
      <c r="O427" t="s">
        <v>18</v>
      </c>
      <c r="P427" t="s">
        <v>26</v>
      </c>
    </row>
    <row r="428" spans="1:19" customFormat="1" x14ac:dyDescent="0.25">
      <c r="E428" t="s">
        <v>268</v>
      </c>
      <c r="F428" s="2">
        <v>131</v>
      </c>
      <c r="G428" t="s">
        <v>17</v>
      </c>
      <c r="H428" s="2" t="s">
        <v>16</v>
      </c>
      <c r="K428" t="s">
        <v>18</v>
      </c>
      <c r="L428" t="s">
        <v>18</v>
      </c>
      <c r="M428" t="s">
        <v>18</v>
      </c>
      <c r="N428" t="s">
        <v>18</v>
      </c>
      <c r="O428" t="s">
        <v>18</v>
      </c>
      <c r="P428" t="s">
        <v>26</v>
      </c>
    </row>
    <row r="429" spans="1:19" customFormat="1" x14ac:dyDescent="0.25">
      <c r="E429" t="s">
        <v>269</v>
      </c>
      <c r="F429" s="2">
        <v>131</v>
      </c>
      <c r="G429" t="s">
        <v>18</v>
      </c>
      <c r="H429" s="2" t="s">
        <v>16</v>
      </c>
      <c r="I429" t="s">
        <v>261</v>
      </c>
      <c r="K429" t="s">
        <v>17</v>
      </c>
      <c r="L429" t="s">
        <v>18</v>
      </c>
      <c r="M429" t="s">
        <v>18</v>
      </c>
      <c r="N429" t="s">
        <v>18</v>
      </c>
      <c r="O429" t="s">
        <v>18</v>
      </c>
    </row>
    <row r="430" spans="1:19" x14ac:dyDescent="0.25">
      <c r="A430" s="4">
        <v>2019</v>
      </c>
      <c r="B430" s="4" t="s">
        <v>751</v>
      </c>
      <c r="C430" s="4" t="s">
        <v>684</v>
      </c>
      <c r="D430" s="4" t="s">
        <v>752</v>
      </c>
      <c r="E430" s="4" t="s">
        <v>454</v>
      </c>
      <c r="F430" s="4"/>
      <c r="G430" s="4"/>
      <c r="H430" s="4"/>
      <c r="I430" s="4"/>
      <c r="J430" s="8"/>
      <c r="K430" s="4"/>
      <c r="L430" s="4"/>
      <c r="M430" s="4"/>
      <c r="N430" s="4"/>
      <c r="O430" s="4"/>
      <c r="P430" s="4"/>
      <c r="Q430" s="4"/>
      <c r="R430" s="4"/>
      <c r="S430" s="4">
        <v>1</v>
      </c>
    </row>
    <row r="431" spans="1:19" x14ac:dyDescent="0.25">
      <c r="A431">
        <v>2019</v>
      </c>
      <c r="B431" t="s">
        <v>139</v>
      </c>
      <c r="C431" t="s">
        <v>140</v>
      </c>
      <c r="D431" t="s">
        <v>141</v>
      </c>
      <c r="E431" t="s">
        <v>142</v>
      </c>
      <c r="F431">
        <v>617</v>
      </c>
      <c r="G431" t="s">
        <v>17</v>
      </c>
      <c r="H431" s="2" t="s">
        <v>16</v>
      </c>
      <c r="J431">
        <f>MAX(F431)</f>
        <v>617</v>
      </c>
      <c r="K431" t="s">
        <v>17</v>
      </c>
      <c r="L431" t="s">
        <v>18</v>
      </c>
      <c r="M431" t="s">
        <v>18</v>
      </c>
      <c r="N431" t="s">
        <v>18</v>
      </c>
      <c r="O431" t="s">
        <v>18</v>
      </c>
      <c r="P431" t="s">
        <v>26</v>
      </c>
      <c r="Q431" t="s">
        <v>143</v>
      </c>
      <c r="R431" t="s">
        <v>144</v>
      </c>
    </row>
    <row r="432" spans="1:19" x14ac:dyDescent="0.25">
      <c r="A432" s="4">
        <v>2019</v>
      </c>
      <c r="B432" s="4" t="s">
        <v>728</v>
      </c>
      <c r="C432" s="4" t="s">
        <v>729</v>
      </c>
      <c r="D432" s="4" t="s">
        <v>730</v>
      </c>
      <c r="E432" s="4" t="s">
        <v>731</v>
      </c>
      <c r="F432" s="4"/>
      <c r="G432" s="4"/>
      <c r="H432" s="4"/>
      <c r="I432" s="4"/>
      <c r="J432" s="8"/>
      <c r="K432" s="4"/>
      <c r="L432" s="4"/>
      <c r="M432" s="4"/>
      <c r="N432" s="4"/>
      <c r="O432" s="4"/>
      <c r="P432" s="4"/>
      <c r="Q432" s="4"/>
      <c r="R432" s="4"/>
      <c r="S432" s="4">
        <v>1</v>
      </c>
    </row>
    <row r="433" spans="1:19" customFormat="1" x14ac:dyDescent="0.25">
      <c r="A433" s="4">
        <v>2019</v>
      </c>
      <c r="B433" s="4" t="s">
        <v>777</v>
      </c>
      <c r="C433" s="4" t="s">
        <v>23</v>
      </c>
      <c r="D433" s="4" t="s">
        <v>778</v>
      </c>
      <c r="E433" s="4" t="s">
        <v>458</v>
      </c>
      <c r="F433" s="4"/>
      <c r="G433" s="4"/>
      <c r="H433" s="4"/>
      <c r="I433" s="4"/>
      <c r="J433" s="8"/>
      <c r="K433" s="4"/>
      <c r="L433" s="4"/>
      <c r="M433" s="4"/>
      <c r="N433" s="4"/>
      <c r="O433" s="4"/>
      <c r="P433" s="4"/>
      <c r="Q433" s="4"/>
      <c r="R433" s="4"/>
      <c r="S433" s="4">
        <v>1</v>
      </c>
    </row>
    <row r="434" spans="1:19" x14ac:dyDescent="0.25">
      <c r="A434">
        <v>2019</v>
      </c>
      <c r="B434" t="s">
        <v>55</v>
      </c>
      <c r="C434" t="s">
        <v>38</v>
      </c>
      <c r="D434" t="s">
        <v>56</v>
      </c>
      <c r="E434" t="s">
        <v>57</v>
      </c>
      <c r="J434">
        <f>MAX(F435:F437)</f>
        <v>536</v>
      </c>
      <c r="Q434" t="s">
        <v>58</v>
      </c>
      <c r="R434" t="s">
        <v>59</v>
      </c>
    </row>
    <row r="435" spans="1:19" customFormat="1" x14ac:dyDescent="0.25">
      <c r="E435" s="2" t="s">
        <v>60</v>
      </c>
      <c r="F435" s="2">
        <v>536</v>
      </c>
      <c r="G435" s="2" t="s">
        <v>17</v>
      </c>
      <c r="H435" s="2" t="s">
        <v>17</v>
      </c>
      <c r="K435" t="s">
        <v>17</v>
      </c>
      <c r="L435" t="s">
        <v>17</v>
      </c>
      <c r="M435" t="s">
        <v>17</v>
      </c>
      <c r="N435" t="s">
        <v>18</v>
      </c>
      <c r="O435" t="s">
        <v>18</v>
      </c>
      <c r="P435" t="s">
        <v>26</v>
      </c>
    </row>
    <row r="436" spans="1:19" customFormat="1" x14ac:dyDescent="0.25">
      <c r="E436" s="2" t="s">
        <v>61</v>
      </c>
      <c r="F436" s="2">
        <v>536</v>
      </c>
      <c r="G436" s="2" t="s">
        <v>17</v>
      </c>
      <c r="H436" s="2" t="s">
        <v>17</v>
      </c>
      <c r="K436" t="s">
        <v>17</v>
      </c>
      <c r="L436" t="s">
        <v>18</v>
      </c>
      <c r="M436" t="s">
        <v>17</v>
      </c>
      <c r="N436" t="s">
        <v>18</v>
      </c>
      <c r="O436" t="s">
        <v>18</v>
      </c>
      <c r="P436" t="s">
        <v>26</v>
      </c>
    </row>
    <row r="437" spans="1:19" customFormat="1" x14ac:dyDescent="0.25">
      <c r="E437" s="2" t="s">
        <v>62</v>
      </c>
      <c r="F437" s="2">
        <v>261</v>
      </c>
      <c r="G437" s="2" t="s">
        <v>17</v>
      </c>
      <c r="H437" s="2" t="s">
        <v>17</v>
      </c>
      <c r="I437" t="s">
        <v>63</v>
      </c>
      <c r="K437" t="s">
        <v>17</v>
      </c>
      <c r="L437" t="s">
        <v>18</v>
      </c>
      <c r="M437" t="s">
        <v>18</v>
      </c>
      <c r="N437" t="s">
        <v>18</v>
      </c>
      <c r="O437" t="s">
        <v>18</v>
      </c>
    </row>
    <row r="438" spans="1:19" customFormat="1" x14ac:dyDescent="0.25">
      <c r="A438" s="4">
        <v>2019</v>
      </c>
      <c r="B438" s="4" t="s">
        <v>455</v>
      </c>
      <c r="C438" s="4" t="s">
        <v>456</v>
      </c>
      <c r="D438" s="4" t="s">
        <v>457</v>
      </c>
      <c r="E438" s="4" t="s">
        <v>458</v>
      </c>
      <c r="F438" s="4"/>
      <c r="G438" s="4"/>
      <c r="H438" s="4"/>
      <c r="I438" s="4"/>
      <c r="J438" s="8"/>
      <c r="K438" s="4"/>
      <c r="L438" s="4"/>
      <c r="M438" s="4"/>
      <c r="N438" s="4"/>
      <c r="O438" s="4"/>
      <c r="P438" s="4"/>
      <c r="Q438" s="4"/>
      <c r="R438" s="4"/>
      <c r="S438" s="4">
        <v>1</v>
      </c>
    </row>
    <row r="439" spans="1:19" customFormat="1" x14ac:dyDescent="0.25">
      <c r="A439">
        <v>2019</v>
      </c>
      <c r="B439" t="s">
        <v>349</v>
      </c>
      <c r="C439" t="s">
        <v>350</v>
      </c>
      <c r="D439" t="s">
        <v>351</v>
      </c>
      <c r="E439" t="s">
        <v>352</v>
      </c>
      <c r="J439">
        <f>MAX(F440:F443)</f>
        <v>112</v>
      </c>
      <c r="Q439" t="s">
        <v>222</v>
      </c>
      <c r="R439" t="s">
        <v>353</v>
      </c>
    </row>
    <row r="440" spans="1:19" customFormat="1" x14ac:dyDescent="0.25">
      <c r="E440" t="s">
        <v>354</v>
      </c>
      <c r="F440">
        <v>112</v>
      </c>
      <c r="G440" s="2" t="s">
        <v>16</v>
      </c>
      <c r="H440" s="2" t="s">
        <v>16</v>
      </c>
      <c r="K440" t="s">
        <v>17</v>
      </c>
      <c r="L440" t="s">
        <v>18</v>
      </c>
      <c r="M440" t="s">
        <v>18</v>
      </c>
      <c r="N440" t="s">
        <v>18</v>
      </c>
      <c r="O440" t="s">
        <v>18</v>
      </c>
    </row>
    <row r="441" spans="1:19" customFormat="1" x14ac:dyDescent="0.25">
      <c r="E441" t="s">
        <v>355</v>
      </c>
      <c r="F441">
        <v>112</v>
      </c>
      <c r="G441" s="2" t="s">
        <v>16</v>
      </c>
      <c r="H441" s="2" t="s">
        <v>16</v>
      </c>
      <c r="K441" t="s">
        <v>17</v>
      </c>
      <c r="L441" t="s">
        <v>17</v>
      </c>
      <c r="M441" t="s">
        <v>18</v>
      </c>
      <c r="N441" t="s">
        <v>18</v>
      </c>
      <c r="O441" t="s">
        <v>18</v>
      </c>
      <c r="P441" t="s">
        <v>26</v>
      </c>
    </row>
    <row r="442" spans="1:19" customFormat="1" x14ac:dyDescent="0.25">
      <c r="E442" t="s">
        <v>356</v>
      </c>
      <c r="F442">
        <v>112</v>
      </c>
      <c r="G442" s="2" t="s">
        <v>16</v>
      </c>
      <c r="H442" s="2" t="s">
        <v>16</v>
      </c>
      <c r="K442" t="s">
        <v>17</v>
      </c>
      <c r="L442" t="s">
        <v>18</v>
      </c>
      <c r="M442" t="s">
        <v>18</v>
      </c>
      <c r="N442" t="s">
        <v>18</v>
      </c>
      <c r="O442" t="s">
        <v>18</v>
      </c>
    </row>
    <row r="443" spans="1:19" customFormat="1" x14ac:dyDescent="0.25">
      <c r="E443" t="s">
        <v>357</v>
      </c>
      <c r="F443">
        <v>112</v>
      </c>
      <c r="G443" s="2" t="s">
        <v>16</v>
      </c>
      <c r="H443" s="2" t="s">
        <v>16</v>
      </c>
      <c r="K443" t="s">
        <v>17</v>
      </c>
      <c r="L443" t="s">
        <v>18</v>
      </c>
      <c r="M443" t="s">
        <v>18</v>
      </c>
      <c r="N443" t="s">
        <v>18</v>
      </c>
      <c r="O443" t="s">
        <v>18</v>
      </c>
      <c r="P443" t="s">
        <v>26</v>
      </c>
    </row>
    <row r="444" spans="1:19" x14ac:dyDescent="0.25">
      <c r="A444">
        <v>2019</v>
      </c>
      <c r="B444" t="s">
        <v>582</v>
      </c>
      <c r="C444" t="s">
        <v>583</v>
      </c>
      <c r="D444" t="s">
        <v>584</v>
      </c>
      <c r="E444" t="s">
        <v>585</v>
      </c>
      <c r="J444">
        <f>MAX(F445:F448)</f>
        <v>172</v>
      </c>
      <c r="Q444" t="s">
        <v>586</v>
      </c>
      <c r="R444" t="s">
        <v>587</v>
      </c>
    </row>
    <row r="445" spans="1:19" customFormat="1" x14ac:dyDescent="0.25">
      <c r="E445" t="s">
        <v>588</v>
      </c>
      <c r="F445">
        <v>172</v>
      </c>
      <c r="G445" s="2" t="s">
        <v>16</v>
      </c>
      <c r="H445" s="2" t="s">
        <v>16</v>
      </c>
      <c r="K445" t="s">
        <v>17</v>
      </c>
      <c r="L445" t="s">
        <v>18</v>
      </c>
      <c r="M445" t="s">
        <v>18</v>
      </c>
      <c r="N445" t="s">
        <v>18</v>
      </c>
      <c r="O445" t="s">
        <v>18</v>
      </c>
      <c r="P445" t="s">
        <v>589</v>
      </c>
    </row>
    <row r="446" spans="1:19" customFormat="1" x14ac:dyDescent="0.25">
      <c r="E446" t="s">
        <v>590</v>
      </c>
      <c r="F446">
        <v>172</v>
      </c>
      <c r="G446" s="2" t="s">
        <v>16</v>
      </c>
      <c r="H446" s="2" t="s">
        <v>16</v>
      </c>
      <c r="K446" t="s">
        <v>17</v>
      </c>
      <c r="L446" t="s">
        <v>17</v>
      </c>
      <c r="M446" t="s">
        <v>18</v>
      </c>
      <c r="N446" t="s">
        <v>18</v>
      </c>
      <c r="O446" t="s">
        <v>18</v>
      </c>
      <c r="P446" t="s">
        <v>589</v>
      </c>
    </row>
    <row r="447" spans="1:19" customFormat="1" x14ac:dyDescent="0.25">
      <c r="E447" t="s">
        <v>591</v>
      </c>
      <c r="F447">
        <v>172</v>
      </c>
      <c r="G447" s="2" t="s">
        <v>16</v>
      </c>
      <c r="H447" s="2" t="s">
        <v>16</v>
      </c>
      <c r="K447" t="s">
        <v>17</v>
      </c>
      <c r="L447" t="s">
        <v>18</v>
      </c>
      <c r="M447" t="s">
        <v>18</v>
      </c>
      <c r="N447" t="s">
        <v>18</v>
      </c>
      <c r="O447" t="s">
        <v>18</v>
      </c>
      <c r="P447" t="s">
        <v>589</v>
      </c>
    </row>
    <row r="448" spans="1:19" customFormat="1" x14ac:dyDescent="0.25">
      <c r="E448" t="s">
        <v>592</v>
      </c>
      <c r="F448">
        <v>172</v>
      </c>
      <c r="G448" s="2" t="s">
        <v>16</v>
      </c>
      <c r="H448" s="2" t="s">
        <v>16</v>
      </c>
      <c r="K448" t="s">
        <v>17</v>
      </c>
      <c r="L448" t="s">
        <v>18</v>
      </c>
      <c r="M448" t="s">
        <v>18</v>
      </c>
      <c r="N448" t="s">
        <v>18</v>
      </c>
      <c r="O448" t="s">
        <v>18</v>
      </c>
      <c r="P448" t="s">
        <v>589</v>
      </c>
    </row>
    <row r="449" spans="1:19" customFormat="1" x14ac:dyDescent="0.25">
      <c r="A449" s="4">
        <v>2019</v>
      </c>
      <c r="B449" s="4" t="s">
        <v>758</v>
      </c>
      <c r="C449" s="4" t="s">
        <v>759</v>
      </c>
      <c r="D449" s="4" t="s">
        <v>760</v>
      </c>
      <c r="E449" s="4" t="s">
        <v>761</v>
      </c>
      <c r="F449" s="4"/>
      <c r="G449" s="4"/>
      <c r="H449" s="4"/>
      <c r="I449" s="4"/>
      <c r="J449" s="8"/>
      <c r="K449" s="4"/>
      <c r="L449" s="4"/>
      <c r="M449" s="4"/>
      <c r="N449" s="4"/>
      <c r="O449" s="4"/>
      <c r="P449" s="4"/>
      <c r="Q449" s="4"/>
      <c r="R449" s="4"/>
      <c r="S449" s="4">
        <v>1</v>
      </c>
    </row>
    <row r="450" spans="1:19" customFormat="1" x14ac:dyDescent="0.25">
      <c r="A450" s="4">
        <v>2019</v>
      </c>
      <c r="B450" s="4" t="s">
        <v>579</v>
      </c>
      <c r="C450" s="4" t="s">
        <v>580</v>
      </c>
      <c r="D450" s="4" t="s">
        <v>581</v>
      </c>
      <c r="E450" s="4" t="s">
        <v>555</v>
      </c>
      <c r="F450" s="4"/>
      <c r="G450" s="4"/>
      <c r="H450" s="4"/>
      <c r="I450" s="4"/>
      <c r="J450" s="8"/>
      <c r="K450" s="4"/>
      <c r="L450" s="4"/>
      <c r="M450" s="4"/>
      <c r="N450" s="4"/>
      <c r="O450" s="4"/>
      <c r="P450" s="4"/>
      <c r="Q450" s="4"/>
      <c r="R450" s="4"/>
      <c r="S450" s="4">
        <v>1</v>
      </c>
    </row>
    <row r="451" spans="1:19" x14ac:dyDescent="0.25">
      <c r="A451">
        <v>2019</v>
      </c>
      <c r="B451" t="s">
        <v>425</v>
      </c>
      <c r="C451" t="s">
        <v>113</v>
      </c>
      <c r="D451" t="s">
        <v>426</v>
      </c>
      <c r="J451">
        <f>MAX(F452:F469)</f>
        <v>415</v>
      </c>
      <c r="Q451" t="s">
        <v>257</v>
      </c>
      <c r="R451" t="s">
        <v>427</v>
      </c>
    </row>
    <row r="452" spans="1:19" customFormat="1" x14ac:dyDescent="0.25">
      <c r="E452" t="s">
        <v>428</v>
      </c>
      <c r="F452">
        <v>415</v>
      </c>
      <c r="G452" t="s">
        <v>17</v>
      </c>
      <c r="H452" s="2" t="s">
        <v>16</v>
      </c>
      <c r="I452" t="s">
        <v>429</v>
      </c>
      <c r="K452" t="s">
        <v>17</v>
      </c>
      <c r="L452" t="s">
        <v>17</v>
      </c>
      <c r="M452" t="s">
        <v>18</v>
      </c>
      <c r="N452" t="s">
        <v>18</v>
      </c>
      <c r="O452" t="s">
        <v>18</v>
      </c>
      <c r="P452" t="s">
        <v>26</v>
      </c>
    </row>
    <row r="453" spans="1:19" customFormat="1" x14ac:dyDescent="0.25">
      <c r="E453" t="s">
        <v>430</v>
      </c>
      <c r="F453">
        <v>415</v>
      </c>
      <c r="G453" t="s">
        <v>17</v>
      </c>
      <c r="H453" s="2" t="s">
        <v>16</v>
      </c>
      <c r="I453" t="s">
        <v>429</v>
      </c>
      <c r="K453" t="s">
        <v>17</v>
      </c>
      <c r="L453" t="s">
        <v>18</v>
      </c>
      <c r="M453" t="s">
        <v>18</v>
      </c>
      <c r="N453" t="s">
        <v>18</v>
      </c>
      <c r="O453" t="s">
        <v>18</v>
      </c>
      <c r="P453" t="s">
        <v>26</v>
      </c>
    </row>
    <row r="454" spans="1:19" customFormat="1" x14ac:dyDescent="0.25">
      <c r="E454" t="s">
        <v>431</v>
      </c>
      <c r="F454">
        <v>415</v>
      </c>
      <c r="G454" t="s">
        <v>17</v>
      </c>
      <c r="H454" s="2" t="s">
        <v>16</v>
      </c>
      <c r="I454" t="s">
        <v>429</v>
      </c>
      <c r="K454" t="s">
        <v>17</v>
      </c>
      <c r="L454" t="s">
        <v>18</v>
      </c>
      <c r="M454" t="s">
        <v>18</v>
      </c>
      <c r="N454" t="s">
        <v>18</v>
      </c>
      <c r="O454" t="s">
        <v>18</v>
      </c>
    </row>
    <row r="455" spans="1:19" customFormat="1" x14ac:dyDescent="0.25">
      <c r="E455" t="s">
        <v>432</v>
      </c>
      <c r="F455">
        <v>415</v>
      </c>
      <c r="G455" t="s">
        <v>17</v>
      </c>
      <c r="H455" s="2" t="s">
        <v>16</v>
      </c>
      <c r="I455" t="s">
        <v>429</v>
      </c>
      <c r="K455" t="s">
        <v>17</v>
      </c>
      <c r="L455" t="s">
        <v>17</v>
      </c>
      <c r="M455" t="s">
        <v>18</v>
      </c>
      <c r="N455" t="s">
        <v>18</v>
      </c>
      <c r="O455" t="s">
        <v>18</v>
      </c>
      <c r="P455" t="s">
        <v>26</v>
      </c>
    </row>
    <row r="456" spans="1:19" customFormat="1" x14ac:dyDescent="0.25">
      <c r="E456" t="s">
        <v>433</v>
      </c>
      <c r="F456">
        <v>415</v>
      </c>
      <c r="G456" t="s">
        <v>17</v>
      </c>
      <c r="H456" s="2" t="s">
        <v>16</v>
      </c>
      <c r="I456" t="s">
        <v>429</v>
      </c>
      <c r="K456" t="s">
        <v>18</v>
      </c>
      <c r="L456" t="s">
        <v>17</v>
      </c>
      <c r="M456" t="s">
        <v>18</v>
      </c>
      <c r="N456" t="s">
        <v>18</v>
      </c>
      <c r="O456" t="s">
        <v>18</v>
      </c>
    </row>
    <row r="457" spans="1:19" customFormat="1" x14ac:dyDescent="0.25">
      <c r="E457" t="s">
        <v>434</v>
      </c>
      <c r="F457">
        <v>415</v>
      </c>
      <c r="G457" t="s">
        <v>17</v>
      </c>
      <c r="H457" s="2" t="s">
        <v>16</v>
      </c>
      <c r="I457" t="s">
        <v>429</v>
      </c>
      <c r="K457" t="s">
        <v>17</v>
      </c>
      <c r="L457" t="s">
        <v>17</v>
      </c>
      <c r="M457" t="s">
        <v>18</v>
      </c>
      <c r="N457" t="s">
        <v>18</v>
      </c>
      <c r="O457" t="s">
        <v>18</v>
      </c>
    </row>
    <row r="458" spans="1:19" customFormat="1" x14ac:dyDescent="0.25">
      <c r="E458" t="s">
        <v>435</v>
      </c>
      <c r="F458">
        <v>415</v>
      </c>
      <c r="G458" t="s">
        <v>17</v>
      </c>
      <c r="H458" s="2" t="s">
        <v>16</v>
      </c>
      <c r="I458" t="s">
        <v>429</v>
      </c>
      <c r="K458" t="s">
        <v>18</v>
      </c>
      <c r="L458" t="s">
        <v>18</v>
      </c>
      <c r="M458" t="s">
        <v>18</v>
      </c>
      <c r="N458" t="s">
        <v>18</v>
      </c>
      <c r="O458" t="s">
        <v>18</v>
      </c>
      <c r="P458" t="s">
        <v>26</v>
      </c>
    </row>
    <row r="459" spans="1:19" customFormat="1" x14ac:dyDescent="0.25">
      <c r="E459" t="s">
        <v>92</v>
      </c>
      <c r="F459">
        <v>415</v>
      </c>
      <c r="G459" t="s">
        <v>17</v>
      </c>
      <c r="H459" s="2" t="s">
        <v>16</v>
      </c>
      <c r="I459" t="s">
        <v>429</v>
      </c>
      <c r="K459" t="s">
        <v>17</v>
      </c>
      <c r="L459" t="s">
        <v>17</v>
      </c>
      <c r="M459" t="s">
        <v>18</v>
      </c>
      <c r="N459" t="s">
        <v>18</v>
      </c>
      <c r="O459" t="s">
        <v>18</v>
      </c>
      <c r="P459" t="s">
        <v>26</v>
      </c>
    </row>
    <row r="460" spans="1:19" customFormat="1" x14ac:dyDescent="0.25">
      <c r="E460" t="s">
        <v>436</v>
      </c>
      <c r="F460">
        <v>415</v>
      </c>
      <c r="G460" t="s">
        <v>17</v>
      </c>
      <c r="H460" s="2" t="s">
        <v>16</v>
      </c>
      <c r="I460" t="s">
        <v>429</v>
      </c>
      <c r="K460" t="s">
        <v>17</v>
      </c>
      <c r="L460" t="s">
        <v>17</v>
      </c>
      <c r="M460" t="s">
        <v>18</v>
      </c>
      <c r="N460" t="s">
        <v>18</v>
      </c>
      <c r="O460" t="s">
        <v>18</v>
      </c>
      <c r="P460" t="s">
        <v>26</v>
      </c>
    </row>
    <row r="461" spans="1:19" customFormat="1" x14ac:dyDescent="0.25">
      <c r="E461" t="s">
        <v>437</v>
      </c>
      <c r="F461">
        <v>415</v>
      </c>
      <c r="G461" t="s">
        <v>17</v>
      </c>
      <c r="H461" s="2" t="s">
        <v>16</v>
      </c>
      <c r="I461" t="s">
        <v>429</v>
      </c>
      <c r="K461" t="s">
        <v>18</v>
      </c>
      <c r="L461" t="s">
        <v>17</v>
      </c>
      <c r="M461" t="s">
        <v>18</v>
      </c>
      <c r="N461" t="s">
        <v>18</v>
      </c>
      <c r="O461" t="s">
        <v>18</v>
      </c>
      <c r="P461" t="s">
        <v>26</v>
      </c>
    </row>
    <row r="462" spans="1:19" customFormat="1" x14ac:dyDescent="0.25">
      <c r="E462" t="s">
        <v>438</v>
      </c>
      <c r="F462">
        <v>415</v>
      </c>
      <c r="G462" t="s">
        <v>17</v>
      </c>
      <c r="H462" s="2" t="s">
        <v>16</v>
      </c>
      <c r="I462" t="s">
        <v>429</v>
      </c>
      <c r="K462" t="s">
        <v>17</v>
      </c>
      <c r="L462" t="s">
        <v>17</v>
      </c>
      <c r="M462" t="s">
        <v>18</v>
      </c>
      <c r="N462" t="s">
        <v>18</v>
      </c>
      <c r="O462" t="s">
        <v>18</v>
      </c>
      <c r="P462" t="s">
        <v>26</v>
      </c>
    </row>
    <row r="463" spans="1:19" customFormat="1" x14ac:dyDescent="0.25">
      <c r="E463" t="s">
        <v>439</v>
      </c>
      <c r="F463">
        <v>415</v>
      </c>
      <c r="G463" t="s">
        <v>17</v>
      </c>
      <c r="H463" s="2" t="s">
        <v>16</v>
      </c>
      <c r="I463" t="s">
        <v>429</v>
      </c>
      <c r="K463" t="s">
        <v>17</v>
      </c>
      <c r="L463" t="s">
        <v>18</v>
      </c>
      <c r="M463" t="s">
        <v>18</v>
      </c>
      <c r="N463" t="s">
        <v>18</v>
      </c>
      <c r="O463" t="s">
        <v>18</v>
      </c>
      <c r="P463" t="s">
        <v>26</v>
      </c>
    </row>
    <row r="464" spans="1:19" customFormat="1" x14ac:dyDescent="0.25">
      <c r="E464" t="s">
        <v>440</v>
      </c>
      <c r="F464">
        <v>415</v>
      </c>
      <c r="G464" t="s">
        <v>17</v>
      </c>
      <c r="H464" s="2" t="s">
        <v>16</v>
      </c>
      <c r="I464" t="s">
        <v>429</v>
      </c>
      <c r="K464" t="s">
        <v>18</v>
      </c>
      <c r="L464" t="s">
        <v>17</v>
      </c>
      <c r="M464" t="s">
        <v>18</v>
      </c>
      <c r="N464" t="s">
        <v>18</v>
      </c>
      <c r="O464" t="s">
        <v>18</v>
      </c>
      <c r="P464" t="s">
        <v>26</v>
      </c>
    </row>
    <row r="465" spans="1:19" customFormat="1" x14ac:dyDescent="0.25">
      <c r="E465" t="s">
        <v>441</v>
      </c>
      <c r="F465">
        <v>415</v>
      </c>
      <c r="G465" t="s">
        <v>17</v>
      </c>
      <c r="H465" s="2" t="s">
        <v>16</v>
      </c>
      <c r="I465" t="s">
        <v>429</v>
      </c>
      <c r="K465" t="s">
        <v>18</v>
      </c>
      <c r="L465" t="s">
        <v>18</v>
      </c>
      <c r="M465" t="s">
        <v>18</v>
      </c>
      <c r="N465" t="s">
        <v>18</v>
      </c>
      <c r="O465" t="s">
        <v>18</v>
      </c>
      <c r="P465" t="s">
        <v>26</v>
      </c>
    </row>
    <row r="466" spans="1:19" customFormat="1" x14ac:dyDescent="0.25">
      <c r="E466" t="s">
        <v>99</v>
      </c>
      <c r="F466">
        <v>415</v>
      </c>
      <c r="G466" t="s">
        <v>17</v>
      </c>
      <c r="H466" s="2" t="s">
        <v>16</v>
      </c>
      <c r="I466" t="s">
        <v>429</v>
      </c>
      <c r="K466" t="s">
        <v>17</v>
      </c>
      <c r="L466" t="s">
        <v>17</v>
      </c>
      <c r="M466" t="s">
        <v>18</v>
      </c>
      <c r="N466" t="s">
        <v>18</v>
      </c>
      <c r="O466" t="s">
        <v>18</v>
      </c>
    </row>
    <row r="467" spans="1:19" customFormat="1" x14ac:dyDescent="0.25">
      <c r="E467" t="s">
        <v>100</v>
      </c>
      <c r="F467">
        <v>415</v>
      </c>
      <c r="G467" t="s">
        <v>17</v>
      </c>
      <c r="H467" s="2" t="s">
        <v>16</v>
      </c>
      <c r="I467" t="s">
        <v>429</v>
      </c>
      <c r="K467" t="s">
        <v>17</v>
      </c>
      <c r="L467" t="s">
        <v>17</v>
      </c>
      <c r="M467" t="s">
        <v>18</v>
      </c>
      <c r="N467" t="s">
        <v>18</v>
      </c>
      <c r="O467" t="s">
        <v>18</v>
      </c>
      <c r="P467" t="s">
        <v>26</v>
      </c>
    </row>
    <row r="468" spans="1:19" customFormat="1" x14ac:dyDescent="0.25">
      <c r="E468" t="s">
        <v>442</v>
      </c>
      <c r="F468">
        <v>415</v>
      </c>
      <c r="G468" t="s">
        <v>17</v>
      </c>
      <c r="H468" s="2" t="s">
        <v>16</v>
      </c>
      <c r="I468" t="s">
        <v>429</v>
      </c>
      <c r="K468" t="s">
        <v>18</v>
      </c>
      <c r="L468" t="s">
        <v>18</v>
      </c>
      <c r="M468" t="s">
        <v>18</v>
      </c>
      <c r="N468" t="s">
        <v>18</v>
      </c>
      <c r="O468" t="s">
        <v>18</v>
      </c>
      <c r="P468" t="s">
        <v>26</v>
      </c>
    </row>
    <row r="469" spans="1:19" customFormat="1" x14ac:dyDescent="0.25">
      <c r="E469" t="s">
        <v>443</v>
      </c>
      <c r="F469">
        <v>415</v>
      </c>
      <c r="G469" t="s">
        <v>17</v>
      </c>
      <c r="H469" s="2" t="s">
        <v>16</v>
      </c>
      <c r="I469" t="s">
        <v>429</v>
      </c>
      <c r="K469" t="s">
        <v>18</v>
      </c>
      <c r="L469" t="s">
        <v>17</v>
      </c>
      <c r="M469" t="s">
        <v>18</v>
      </c>
      <c r="N469" t="s">
        <v>18</v>
      </c>
      <c r="O469" t="s">
        <v>18</v>
      </c>
      <c r="P469" t="s">
        <v>26</v>
      </c>
    </row>
    <row r="470" spans="1:19" x14ac:dyDescent="0.25">
      <c r="A470">
        <v>2019</v>
      </c>
      <c r="B470" t="s">
        <v>660</v>
      </c>
      <c r="C470" t="s">
        <v>661</v>
      </c>
      <c r="D470" t="s">
        <v>662</v>
      </c>
      <c r="E470" t="s">
        <v>663</v>
      </c>
      <c r="J470">
        <f>MAX(F471:F473)</f>
        <v>220</v>
      </c>
      <c r="Q470" t="s">
        <v>664</v>
      </c>
      <c r="R470" t="s">
        <v>665</v>
      </c>
    </row>
    <row r="471" spans="1:19" customFormat="1" x14ac:dyDescent="0.25">
      <c r="E471" t="s">
        <v>666</v>
      </c>
      <c r="F471">
        <v>220</v>
      </c>
      <c r="G471" t="s">
        <v>17</v>
      </c>
      <c r="H471" t="s">
        <v>17</v>
      </c>
      <c r="K471" t="s">
        <v>17</v>
      </c>
      <c r="L471" t="s">
        <v>18</v>
      </c>
      <c r="M471" t="s">
        <v>17</v>
      </c>
      <c r="N471" t="s">
        <v>18</v>
      </c>
      <c r="O471" t="s">
        <v>18</v>
      </c>
      <c r="P471" t="s">
        <v>209</v>
      </c>
    </row>
    <row r="472" spans="1:19" customFormat="1" x14ac:dyDescent="0.25">
      <c r="E472" t="s">
        <v>667</v>
      </c>
      <c r="F472">
        <v>220</v>
      </c>
      <c r="G472" t="s">
        <v>17</v>
      </c>
      <c r="H472" t="s">
        <v>17</v>
      </c>
      <c r="K472" t="s">
        <v>17</v>
      </c>
      <c r="L472" t="s">
        <v>18</v>
      </c>
      <c r="M472" t="s">
        <v>17</v>
      </c>
      <c r="N472" t="s">
        <v>18</v>
      </c>
      <c r="O472" t="s">
        <v>18</v>
      </c>
      <c r="P472" t="s">
        <v>209</v>
      </c>
    </row>
    <row r="473" spans="1:19" customFormat="1" x14ac:dyDescent="0.25">
      <c r="E473" t="s">
        <v>668</v>
      </c>
      <c r="F473">
        <v>220</v>
      </c>
      <c r="G473" t="s">
        <v>17</v>
      </c>
      <c r="H473" t="s">
        <v>17</v>
      </c>
      <c r="K473" t="s">
        <v>17</v>
      </c>
      <c r="L473" t="s">
        <v>18</v>
      </c>
      <c r="M473" t="s">
        <v>17</v>
      </c>
      <c r="N473" t="s">
        <v>18</v>
      </c>
      <c r="O473" t="s">
        <v>18</v>
      </c>
      <c r="P473" t="s">
        <v>209</v>
      </c>
    </row>
    <row r="474" spans="1:19" x14ac:dyDescent="0.25">
      <c r="A474" s="4">
        <v>2019</v>
      </c>
      <c r="B474" s="4" t="s">
        <v>675</v>
      </c>
      <c r="C474" s="4" t="s">
        <v>676</v>
      </c>
      <c r="D474" s="4" t="s">
        <v>677</v>
      </c>
      <c r="E474" s="4" t="s">
        <v>678</v>
      </c>
      <c r="F474" s="4"/>
      <c r="G474" s="4"/>
      <c r="H474" s="4"/>
      <c r="I474" s="4"/>
      <c r="J474" s="8"/>
      <c r="K474" s="4"/>
      <c r="L474" s="4"/>
      <c r="M474" s="4"/>
      <c r="N474" s="4"/>
      <c r="O474" s="4"/>
      <c r="P474" s="4"/>
      <c r="Q474" s="4"/>
      <c r="R474" s="4"/>
      <c r="S474" s="4">
        <v>1</v>
      </c>
    </row>
    <row r="475" spans="1:19" x14ac:dyDescent="0.25">
      <c r="A475">
        <v>2019</v>
      </c>
      <c r="B475" t="s">
        <v>120</v>
      </c>
      <c r="C475" t="s">
        <v>121</v>
      </c>
      <c r="D475" t="s">
        <v>122</v>
      </c>
      <c r="E475" t="s">
        <v>123</v>
      </c>
      <c r="J475">
        <f>MAX(F476:F479)</f>
        <v>355</v>
      </c>
      <c r="Q475" t="s">
        <v>124</v>
      </c>
      <c r="R475" t="s">
        <v>125</v>
      </c>
    </row>
    <row r="476" spans="1:19" customFormat="1" ht="15.75" customHeight="1" x14ac:dyDescent="0.25">
      <c r="E476" t="s">
        <v>126</v>
      </c>
      <c r="F476">
        <v>355</v>
      </c>
      <c r="G476" t="s">
        <v>18</v>
      </c>
      <c r="H476" s="2" t="s">
        <v>16</v>
      </c>
      <c r="K476" t="s">
        <v>17</v>
      </c>
      <c r="L476" t="s">
        <v>18</v>
      </c>
      <c r="M476" t="s">
        <v>18</v>
      </c>
      <c r="N476" t="s">
        <v>18</v>
      </c>
      <c r="O476" t="s">
        <v>18</v>
      </c>
      <c r="P476" t="s">
        <v>127</v>
      </c>
    </row>
    <row r="477" spans="1:19" customFormat="1" x14ac:dyDescent="0.25">
      <c r="E477" t="s">
        <v>128</v>
      </c>
      <c r="F477">
        <v>355</v>
      </c>
      <c r="G477" t="s">
        <v>18</v>
      </c>
      <c r="H477" s="2" t="s">
        <v>16</v>
      </c>
      <c r="K477" t="s">
        <v>17</v>
      </c>
      <c r="L477" t="s">
        <v>18</v>
      </c>
      <c r="M477" t="s">
        <v>18</v>
      </c>
      <c r="N477" t="s">
        <v>18</v>
      </c>
      <c r="O477" t="s">
        <v>18</v>
      </c>
      <c r="P477" t="s">
        <v>127</v>
      </c>
    </row>
    <row r="478" spans="1:19" customFormat="1" x14ac:dyDescent="0.25">
      <c r="E478" t="s">
        <v>129</v>
      </c>
      <c r="F478">
        <v>355</v>
      </c>
      <c r="G478" t="s">
        <v>18</v>
      </c>
      <c r="H478" s="2" t="s">
        <v>16</v>
      </c>
      <c r="K478" t="s">
        <v>17</v>
      </c>
      <c r="L478" t="s">
        <v>18</v>
      </c>
      <c r="M478" t="s">
        <v>18</v>
      </c>
      <c r="N478" t="s">
        <v>18</v>
      </c>
      <c r="O478" t="s">
        <v>18</v>
      </c>
      <c r="P478" t="s">
        <v>127</v>
      </c>
    </row>
    <row r="479" spans="1:19" customFormat="1" x14ac:dyDescent="0.25">
      <c r="E479" t="s">
        <v>130</v>
      </c>
      <c r="F479">
        <v>355</v>
      </c>
      <c r="G479" t="s">
        <v>18</v>
      </c>
      <c r="H479" s="2" t="s">
        <v>16</v>
      </c>
      <c r="K479" t="s">
        <v>18</v>
      </c>
      <c r="L479" t="s">
        <v>18</v>
      </c>
      <c r="M479" t="s">
        <v>18</v>
      </c>
      <c r="N479" t="s">
        <v>18</v>
      </c>
      <c r="O479" t="s">
        <v>18</v>
      </c>
      <c r="P479" t="s">
        <v>127</v>
      </c>
    </row>
    <row r="480" spans="1:19" x14ac:dyDescent="0.25">
      <c r="A480">
        <v>2019</v>
      </c>
      <c r="B480" t="s">
        <v>310</v>
      </c>
      <c r="C480" t="s">
        <v>311</v>
      </c>
      <c r="D480" t="s">
        <v>312</v>
      </c>
      <c r="E480" t="s">
        <v>313</v>
      </c>
      <c r="J480">
        <f>MAX(F481:F486)</f>
        <v>183</v>
      </c>
      <c r="Q480" t="s">
        <v>296</v>
      </c>
      <c r="R480" t="s">
        <v>314</v>
      </c>
    </row>
    <row r="481" spans="1:18" customFormat="1" x14ac:dyDescent="0.25">
      <c r="E481" t="s">
        <v>315</v>
      </c>
      <c r="F481">
        <v>179</v>
      </c>
      <c r="G481" t="s">
        <v>17</v>
      </c>
      <c r="H481" t="s">
        <v>17</v>
      </c>
      <c r="I481" t="s">
        <v>316</v>
      </c>
      <c r="K481" t="s">
        <v>17</v>
      </c>
      <c r="L481" t="s">
        <v>18</v>
      </c>
      <c r="M481" t="s">
        <v>18</v>
      </c>
      <c r="N481" t="s">
        <v>18</v>
      </c>
      <c r="O481" t="s">
        <v>18</v>
      </c>
      <c r="P481" t="s">
        <v>317</v>
      </c>
    </row>
    <row r="482" spans="1:18" customFormat="1" x14ac:dyDescent="0.25">
      <c r="E482" t="s">
        <v>318</v>
      </c>
      <c r="F482">
        <v>183</v>
      </c>
      <c r="G482" t="s">
        <v>17</v>
      </c>
      <c r="H482" t="s">
        <v>17</v>
      </c>
      <c r="K482" t="s">
        <v>17</v>
      </c>
      <c r="L482" t="s">
        <v>18</v>
      </c>
      <c r="M482" t="s">
        <v>17</v>
      </c>
      <c r="N482" t="s">
        <v>18</v>
      </c>
      <c r="O482" t="s">
        <v>18</v>
      </c>
      <c r="P482" t="s">
        <v>319</v>
      </c>
    </row>
    <row r="483" spans="1:18" customFormat="1" x14ac:dyDescent="0.25">
      <c r="E483" t="s">
        <v>320</v>
      </c>
      <c r="F483">
        <v>180</v>
      </c>
      <c r="G483" t="s">
        <v>17</v>
      </c>
      <c r="H483" t="s">
        <v>17</v>
      </c>
      <c r="K483" t="s">
        <v>18</v>
      </c>
      <c r="L483" t="s">
        <v>17</v>
      </c>
      <c r="M483" t="s">
        <v>18</v>
      </c>
      <c r="N483" t="s">
        <v>18</v>
      </c>
      <c r="O483" t="s">
        <v>18</v>
      </c>
    </row>
    <row r="484" spans="1:18" customFormat="1" x14ac:dyDescent="0.25">
      <c r="E484" t="s">
        <v>321</v>
      </c>
      <c r="F484">
        <v>180</v>
      </c>
      <c r="G484" t="s">
        <v>17</v>
      </c>
      <c r="H484" t="s">
        <v>17</v>
      </c>
      <c r="I484" t="s">
        <v>316</v>
      </c>
      <c r="K484" t="s">
        <v>17</v>
      </c>
      <c r="L484" t="s">
        <v>17</v>
      </c>
      <c r="M484" t="s">
        <v>18</v>
      </c>
      <c r="N484" t="s">
        <v>18</v>
      </c>
      <c r="O484" t="s">
        <v>18</v>
      </c>
    </row>
    <row r="485" spans="1:18" customFormat="1" x14ac:dyDescent="0.25">
      <c r="E485" t="s">
        <v>322</v>
      </c>
      <c r="F485">
        <v>183</v>
      </c>
      <c r="G485" t="s">
        <v>17</v>
      </c>
      <c r="H485" t="s">
        <v>17</v>
      </c>
      <c r="I485" t="s">
        <v>316</v>
      </c>
      <c r="K485" t="s">
        <v>18</v>
      </c>
      <c r="L485" t="s">
        <v>17</v>
      </c>
      <c r="M485" t="s">
        <v>18</v>
      </c>
      <c r="N485" t="s">
        <v>18</v>
      </c>
      <c r="O485" t="s">
        <v>18</v>
      </c>
    </row>
    <row r="486" spans="1:18" customFormat="1" x14ac:dyDescent="0.25">
      <c r="E486" t="s">
        <v>323</v>
      </c>
      <c r="F486">
        <v>176</v>
      </c>
      <c r="G486" t="s">
        <v>18</v>
      </c>
      <c r="H486" t="s">
        <v>17</v>
      </c>
      <c r="I486" t="s">
        <v>303</v>
      </c>
      <c r="K486" t="s">
        <v>17</v>
      </c>
      <c r="L486" t="s">
        <v>18</v>
      </c>
      <c r="M486" t="s">
        <v>17</v>
      </c>
      <c r="N486" t="s">
        <v>18</v>
      </c>
      <c r="O486" t="s">
        <v>18</v>
      </c>
      <c r="P486" t="s">
        <v>319</v>
      </c>
    </row>
    <row r="487" spans="1:18" customFormat="1" x14ac:dyDescent="0.25">
      <c r="A487">
        <v>2019</v>
      </c>
      <c r="B487" t="s">
        <v>254</v>
      </c>
      <c r="C487" t="s">
        <v>623</v>
      </c>
      <c r="D487" t="s">
        <v>624</v>
      </c>
      <c r="J487">
        <f>MAX(F488:F496)</f>
        <v>229</v>
      </c>
      <c r="Q487" t="s">
        <v>625</v>
      </c>
      <c r="R487" t="s">
        <v>258</v>
      </c>
    </row>
    <row r="488" spans="1:18" customFormat="1" x14ac:dyDescent="0.25">
      <c r="E488" t="s">
        <v>626</v>
      </c>
      <c r="F488">
        <v>129</v>
      </c>
      <c r="G488" t="s">
        <v>17</v>
      </c>
      <c r="H488" s="2" t="s">
        <v>16</v>
      </c>
      <c r="K488" t="s">
        <v>17</v>
      </c>
      <c r="L488" t="s">
        <v>18</v>
      </c>
      <c r="M488" t="s">
        <v>18</v>
      </c>
      <c r="N488" t="s">
        <v>18</v>
      </c>
      <c r="O488" t="s">
        <v>18</v>
      </c>
      <c r="P488" t="s">
        <v>577</v>
      </c>
    </row>
    <row r="489" spans="1:18" customFormat="1" x14ac:dyDescent="0.25">
      <c r="E489" t="s">
        <v>627</v>
      </c>
      <c r="F489">
        <v>129</v>
      </c>
      <c r="G489" t="s">
        <v>17</v>
      </c>
      <c r="H489" s="2" t="s">
        <v>16</v>
      </c>
      <c r="K489" t="s">
        <v>17</v>
      </c>
      <c r="L489" t="s">
        <v>18</v>
      </c>
      <c r="M489" t="s">
        <v>18</v>
      </c>
      <c r="N489" t="s">
        <v>18</v>
      </c>
      <c r="O489" t="s">
        <v>18</v>
      </c>
      <c r="P489" t="s">
        <v>577</v>
      </c>
    </row>
    <row r="490" spans="1:18" customFormat="1" x14ac:dyDescent="0.25">
      <c r="E490" t="s">
        <v>628</v>
      </c>
      <c r="F490">
        <v>229</v>
      </c>
      <c r="G490" t="s">
        <v>17</v>
      </c>
      <c r="H490" s="2" t="s">
        <v>16</v>
      </c>
      <c r="K490" t="s">
        <v>17</v>
      </c>
      <c r="L490" t="s">
        <v>18</v>
      </c>
      <c r="M490" t="s">
        <v>18</v>
      </c>
      <c r="N490" t="s">
        <v>18</v>
      </c>
      <c r="O490" t="s">
        <v>18</v>
      </c>
      <c r="P490" t="s">
        <v>577</v>
      </c>
    </row>
    <row r="491" spans="1:18" customFormat="1" x14ac:dyDescent="0.25">
      <c r="E491" t="s">
        <v>629</v>
      </c>
      <c r="F491">
        <v>129</v>
      </c>
      <c r="G491" t="s">
        <v>17</v>
      </c>
      <c r="H491" s="2" t="s">
        <v>16</v>
      </c>
      <c r="K491" t="s">
        <v>17</v>
      </c>
      <c r="L491" t="s">
        <v>18</v>
      </c>
      <c r="M491" t="s">
        <v>18</v>
      </c>
      <c r="N491" t="s">
        <v>18</v>
      </c>
      <c r="O491" t="s">
        <v>18</v>
      </c>
      <c r="P491" t="s">
        <v>577</v>
      </c>
    </row>
    <row r="492" spans="1:18" customFormat="1" x14ac:dyDescent="0.25">
      <c r="E492" t="s">
        <v>630</v>
      </c>
      <c r="F492">
        <v>100</v>
      </c>
      <c r="G492" t="s">
        <v>17</v>
      </c>
      <c r="H492" s="2" t="s">
        <v>16</v>
      </c>
      <c r="K492" t="s">
        <v>17</v>
      </c>
      <c r="L492" t="s">
        <v>18</v>
      </c>
      <c r="M492" t="s">
        <v>18</v>
      </c>
      <c r="N492" t="s">
        <v>18</v>
      </c>
      <c r="O492" t="s">
        <v>18</v>
      </c>
      <c r="P492" t="s">
        <v>577</v>
      </c>
    </row>
    <row r="493" spans="1:18" customFormat="1" x14ac:dyDescent="0.25">
      <c r="E493" t="s">
        <v>396</v>
      </c>
      <c r="F493">
        <v>229</v>
      </c>
      <c r="G493" t="s">
        <v>17</v>
      </c>
      <c r="H493" s="2" t="s">
        <v>16</v>
      </c>
      <c r="K493" t="s">
        <v>17</v>
      </c>
      <c r="L493" t="s">
        <v>18</v>
      </c>
      <c r="M493" t="s">
        <v>18</v>
      </c>
      <c r="N493" t="s">
        <v>18</v>
      </c>
      <c r="O493" t="s">
        <v>18</v>
      </c>
      <c r="P493" t="s">
        <v>577</v>
      </c>
    </row>
    <row r="494" spans="1:18" customFormat="1" x14ac:dyDescent="0.25">
      <c r="E494" t="s">
        <v>191</v>
      </c>
      <c r="F494">
        <v>100</v>
      </c>
      <c r="G494" t="s">
        <v>17</v>
      </c>
      <c r="H494" s="2" t="s">
        <v>16</v>
      </c>
      <c r="K494" t="s">
        <v>17</v>
      </c>
      <c r="L494" t="s">
        <v>18</v>
      </c>
      <c r="M494" t="s">
        <v>18</v>
      </c>
      <c r="N494" t="s">
        <v>18</v>
      </c>
      <c r="O494" t="s">
        <v>18</v>
      </c>
    </row>
    <row r="495" spans="1:18" customFormat="1" x14ac:dyDescent="0.25">
      <c r="E495" t="s">
        <v>631</v>
      </c>
      <c r="F495">
        <v>100</v>
      </c>
      <c r="G495" t="s">
        <v>17</v>
      </c>
      <c r="H495" s="2" t="s">
        <v>16</v>
      </c>
      <c r="K495" t="s">
        <v>17</v>
      </c>
      <c r="L495" t="s">
        <v>17</v>
      </c>
      <c r="M495" t="s">
        <v>18</v>
      </c>
      <c r="N495" t="s">
        <v>18</v>
      </c>
      <c r="O495" t="s">
        <v>18</v>
      </c>
      <c r="P495" t="s">
        <v>577</v>
      </c>
    </row>
    <row r="496" spans="1:18" customFormat="1" x14ac:dyDescent="0.25">
      <c r="E496" t="s">
        <v>632</v>
      </c>
      <c r="F496">
        <v>128</v>
      </c>
      <c r="G496" t="s">
        <v>17</v>
      </c>
      <c r="H496" s="2" t="s">
        <v>16</v>
      </c>
      <c r="K496" t="s">
        <v>17</v>
      </c>
      <c r="L496" t="s">
        <v>17</v>
      </c>
      <c r="M496" t="s">
        <v>18</v>
      </c>
      <c r="N496" t="s">
        <v>18</v>
      </c>
      <c r="O496" t="s">
        <v>18</v>
      </c>
      <c r="P496" t="s">
        <v>577</v>
      </c>
    </row>
    <row r="497" spans="1:15" customFormat="1" x14ac:dyDescent="0.25"/>
    <row r="498" spans="1:15" customFormat="1" x14ac:dyDescent="0.25"/>
    <row r="499" spans="1:15" customFormat="1" x14ac:dyDescent="0.25">
      <c r="L499" t="s">
        <v>866</v>
      </c>
      <c r="M499" t="s">
        <v>867</v>
      </c>
      <c r="N499" t="s">
        <v>868</v>
      </c>
      <c r="O499" t="s">
        <v>869</v>
      </c>
    </row>
    <row r="500" spans="1:15" customFormat="1" x14ac:dyDescent="0.25">
      <c r="L500">
        <f>COUNTIFS(K2:K496,"yes",L2:L496,"yes",M2:M496,"no",N2:N496,"no")</f>
        <v>101</v>
      </c>
      <c r="M500">
        <f>COUNTIFS(K2:K496,"yes",L2:L496,"yes",M2:M496,"yes",N2:N496,"no")</f>
        <v>56</v>
      </c>
      <c r="N500">
        <f>COUNTIFS(K2:K496,"yes",L2:L496,"yes",M2:M496,"no",N2:N496,"yes")</f>
        <v>1</v>
      </c>
      <c r="O500">
        <f>COUNTIFS(K2:K496,"yes",L2:L496,"yes",M2:M496,"yes",N2:N496,"yes")</f>
        <v>1</v>
      </c>
    </row>
    <row r="501" spans="1:15" customFormat="1" x14ac:dyDescent="0.25">
      <c r="A501" t="s">
        <v>845</v>
      </c>
      <c r="B501">
        <f>COUNTIF(A2:A496,"&lt;&gt;")</f>
        <v>109</v>
      </c>
      <c r="D501" t="s">
        <v>846</v>
      </c>
      <c r="E501">
        <f>COUNTIF(F2:F496,"&lt;&gt;")</f>
        <v>396</v>
      </c>
      <c r="J501" t="s">
        <v>864</v>
      </c>
      <c r="K501">
        <f>COUNTIF(K2:K496,"yes")</f>
        <v>349</v>
      </c>
      <c r="L501">
        <f>COUNTIF(L2:L496,"yes")</f>
        <v>178</v>
      </c>
      <c r="M501">
        <f>COUNTIF(M2:M496,"yes")</f>
        <v>78</v>
      </c>
      <c r="N501">
        <f>COUNTIF(N2:N496,"yes")</f>
        <v>4</v>
      </c>
      <c r="O501">
        <f>COUNTIF(O2:O496,"yes")</f>
        <v>0</v>
      </c>
    </row>
    <row r="502" spans="1:15" customFormat="1" x14ac:dyDescent="0.25">
      <c r="A502" t="s">
        <v>847</v>
      </c>
      <c r="B502">
        <f>COUNTIF(S1:S480,"1")</f>
        <v>44</v>
      </c>
      <c r="E502" t="s">
        <v>872</v>
      </c>
      <c r="J502" t="s">
        <v>865</v>
      </c>
      <c r="K502">
        <f>COUNTIF(K2:K496,"no")</f>
        <v>47</v>
      </c>
      <c r="L502">
        <f>COUNTIF(L2:L496,"no")</f>
        <v>218</v>
      </c>
      <c r="M502">
        <f>COUNTIF(M2:M496,"no")</f>
        <v>318</v>
      </c>
      <c r="N502">
        <f>COUNTIF(N2:N496,"no")</f>
        <v>392</v>
      </c>
      <c r="O502">
        <f>COUNTIF(O2:O496,"no")</f>
        <v>396</v>
      </c>
    </row>
    <row r="503" spans="1:15" customFormat="1" x14ac:dyDescent="0.25">
      <c r="A503" t="s">
        <v>848</v>
      </c>
      <c r="B503">
        <f>B501-B502</f>
        <v>65</v>
      </c>
      <c r="D503" t="s">
        <v>849</v>
      </c>
      <c r="E503">
        <f>AVERAGEIF(J2:J496,"&lt;&gt;")</f>
        <v>781.7538461538461</v>
      </c>
      <c r="K503">
        <f>SUM(K501:K502)</f>
        <v>396</v>
      </c>
      <c r="L503">
        <f>SUM(L501:L502)</f>
        <v>396</v>
      </c>
      <c r="M503">
        <f>SUM(M501:M502)</f>
        <v>396</v>
      </c>
      <c r="N503">
        <f>SUM(N501:N502)</f>
        <v>396</v>
      </c>
      <c r="O503">
        <f>SUM(O501:O502)</f>
        <v>396</v>
      </c>
    </row>
    <row r="504" spans="1:15" customFormat="1" x14ac:dyDescent="0.25">
      <c r="D504" t="s">
        <v>850</v>
      </c>
      <c r="E504">
        <f>MINA(J2:J496)</f>
        <v>96</v>
      </c>
      <c r="G504">
        <f>COUNTIF(G2:G496,"&lt;&gt;")</f>
        <v>396</v>
      </c>
      <c r="H504">
        <f>COUNTIF(H2:H496,"&lt;&gt;")</f>
        <v>396</v>
      </c>
      <c r="I504">
        <f>COUNTIF(J2:J496,"&lt;&gt;")</f>
        <v>65</v>
      </c>
    </row>
    <row r="505" spans="1:15" customFormat="1" x14ac:dyDescent="0.25">
      <c r="D505" t="s">
        <v>851</v>
      </c>
      <c r="E505">
        <f>QUARTILE(J2:J496,1)</f>
        <v>237</v>
      </c>
    </row>
    <row r="506" spans="1:15" customFormat="1" x14ac:dyDescent="0.25">
      <c r="D506" t="s">
        <v>852</v>
      </c>
      <c r="E506">
        <f>QUARTILE(J2:J496,2)</f>
        <v>354</v>
      </c>
    </row>
    <row r="507" spans="1:15" customFormat="1" x14ac:dyDescent="0.25">
      <c r="D507" t="s">
        <v>853</v>
      </c>
      <c r="E507">
        <f>QUARTILE(J2:J496,3)</f>
        <v>758</v>
      </c>
    </row>
    <row r="508" spans="1:15" customFormat="1" x14ac:dyDescent="0.25">
      <c r="D508" t="s">
        <v>854</v>
      </c>
      <c r="E508">
        <f>MAX(J2:J496)</f>
        <v>6730</v>
      </c>
    </row>
    <row r="509" spans="1:15" customFormat="1" x14ac:dyDescent="0.25"/>
    <row r="510" spans="1:15" customFormat="1" x14ac:dyDescent="0.25"/>
    <row r="511" spans="1:15" customFormat="1" x14ac:dyDescent="0.25"/>
    <row r="512" spans="1:15" customFormat="1" x14ac:dyDescent="0.25"/>
    <row r="513" spans="7:8" customFormat="1" x14ac:dyDescent="0.25">
      <c r="G513" t="s">
        <v>873</v>
      </c>
      <c r="H513" t="s">
        <v>875</v>
      </c>
    </row>
    <row r="514" spans="7:8" customFormat="1" x14ac:dyDescent="0.25">
      <c r="G514" s="10">
        <v>100</v>
      </c>
      <c r="H514">
        <v>2</v>
      </c>
    </row>
    <row r="515" spans="7:8" customFormat="1" x14ac:dyDescent="0.25">
      <c r="G515" s="10">
        <v>200</v>
      </c>
      <c r="H515">
        <v>11</v>
      </c>
    </row>
    <row r="516" spans="7:8" customFormat="1" x14ac:dyDescent="0.25">
      <c r="G516" s="10">
        <v>300</v>
      </c>
      <c r="H516">
        <v>12</v>
      </c>
    </row>
    <row r="517" spans="7:8" customFormat="1" x14ac:dyDescent="0.25">
      <c r="G517" s="10">
        <v>400</v>
      </c>
      <c r="H517">
        <v>11</v>
      </c>
    </row>
    <row r="518" spans="7:8" customFormat="1" x14ac:dyDescent="0.25">
      <c r="G518" s="10">
        <v>500</v>
      </c>
      <c r="H518">
        <v>4</v>
      </c>
    </row>
    <row r="519" spans="7:8" customFormat="1" x14ac:dyDescent="0.25">
      <c r="G519" s="10">
        <v>600</v>
      </c>
      <c r="H519">
        <v>3</v>
      </c>
    </row>
    <row r="520" spans="7:8" customFormat="1" x14ac:dyDescent="0.25">
      <c r="G520" s="10">
        <v>700</v>
      </c>
      <c r="H520">
        <v>2</v>
      </c>
    </row>
    <row r="521" spans="7:8" customFormat="1" x14ac:dyDescent="0.25">
      <c r="G521" s="10">
        <v>800</v>
      </c>
      <c r="H521">
        <v>5</v>
      </c>
    </row>
    <row r="522" spans="7:8" customFormat="1" x14ac:dyDescent="0.25">
      <c r="G522" s="10">
        <v>900</v>
      </c>
      <c r="H522">
        <v>1</v>
      </c>
    </row>
    <row r="523" spans="7:8" customFormat="1" x14ac:dyDescent="0.25">
      <c r="G523" s="10">
        <v>1000</v>
      </c>
      <c r="H523">
        <v>1</v>
      </c>
    </row>
    <row r="524" spans="7:8" customFormat="1" x14ac:dyDescent="0.25">
      <c r="G524" s="10">
        <v>1500</v>
      </c>
      <c r="H524">
        <v>4</v>
      </c>
    </row>
    <row r="525" spans="7:8" customFormat="1" x14ac:dyDescent="0.25">
      <c r="G525" s="10">
        <v>3500</v>
      </c>
      <c r="H525">
        <v>6</v>
      </c>
    </row>
    <row r="526" spans="7:8" customFormat="1" x14ac:dyDescent="0.25">
      <c r="G526" s="10">
        <v>7000</v>
      </c>
      <c r="H526">
        <v>3</v>
      </c>
    </row>
    <row r="527" spans="7:8" customFormat="1" x14ac:dyDescent="0.25">
      <c r="G527" t="s">
        <v>874</v>
      </c>
      <c r="H527">
        <v>0</v>
      </c>
    </row>
    <row r="528" spans="7:8" customFormat="1" x14ac:dyDescent="0.25"/>
    <row r="529" spans="5:9" customFormat="1" x14ac:dyDescent="0.25"/>
    <row r="530" spans="5:9" customFormat="1" x14ac:dyDescent="0.25"/>
    <row r="531" spans="5:9" customFormat="1" x14ac:dyDescent="0.25">
      <c r="G531" s="1" t="s">
        <v>6</v>
      </c>
    </row>
    <row r="532" spans="5:9" customFormat="1" x14ac:dyDescent="0.25">
      <c r="E532" s="1" t="s">
        <v>855</v>
      </c>
      <c r="F532" t="s">
        <v>856</v>
      </c>
      <c r="G532" t="s">
        <v>857</v>
      </c>
      <c r="H532" t="s">
        <v>16</v>
      </c>
      <c r="I532" s="1" t="s">
        <v>858</v>
      </c>
    </row>
    <row r="533" spans="5:9" customFormat="1" x14ac:dyDescent="0.25">
      <c r="E533" t="s">
        <v>856</v>
      </c>
      <c r="F533">
        <f>COUNTIFS(G2:G496,"yes",H2:H496,"yes")</f>
        <v>117</v>
      </c>
      <c r="G533">
        <f>COUNTIFS(G2:G496,"yes",H2:H496,"no")</f>
        <v>7</v>
      </c>
      <c r="H533">
        <f>COUNTIFS(G2:G496,"yes",H2:H496,"unknown")</f>
        <v>67</v>
      </c>
      <c r="I533" s="1">
        <f>SUM(F533:H533)</f>
        <v>191</v>
      </c>
    </row>
    <row r="534" spans="5:9" customFormat="1" x14ac:dyDescent="0.25">
      <c r="E534" t="s">
        <v>857</v>
      </c>
      <c r="F534">
        <f>COUNTIFS(G2:G496,"no",H2:H496,"yes")</f>
        <v>16</v>
      </c>
      <c r="G534">
        <f>COUNTIFS(G2:G496,"no",H2:H496,"no")</f>
        <v>25</v>
      </c>
      <c r="H534">
        <f>COUNTIFS(G2:G496,"no",H2:H496,"unknown")</f>
        <v>26</v>
      </c>
      <c r="I534" s="1">
        <f>SUM(F534:H534)</f>
        <v>67</v>
      </c>
    </row>
    <row r="535" spans="5:9" customFormat="1" x14ac:dyDescent="0.25">
      <c r="E535" t="s">
        <v>16</v>
      </c>
      <c r="F535">
        <f>COUNTIFS(G2:G496,"unknown",H2:H496,"yes")</f>
        <v>0</v>
      </c>
      <c r="G535">
        <f>COUNTIFS(G2:G496,"unknown",H2:H496,"no")</f>
        <v>0</v>
      </c>
      <c r="H535">
        <f>COUNTIFS(G2:G496,"unknown",H2:H496,"unknown")</f>
        <v>138</v>
      </c>
      <c r="I535" s="1">
        <f>SUM(F535:H535)</f>
        <v>138</v>
      </c>
    </row>
    <row r="536" spans="5:9" customFormat="1" x14ac:dyDescent="0.25">
      <c r="E536" t="s">
        <v>858</v>
      </c>
      <c r="F536">
        <f>SUM(F533:F535)</f>
        <v>133</v>
      </c>
      <c r="G536">
        <f>SUM(G533:G535)</f>
        <v>32</v>
      </c>
      <c r="H536">
        <f>SUM(H533:H535)</f>
        <v>231</v>
      </c>
      <c r="I536" s="1">
        <f>SUM(F536:H536)</f>
        <v>396</v>
      </c>
    </row>
    <row r="537" spans="5:9" customFormat="1" x14ac:dyDescent="0.25"/>
    <row r="538" spans="5:9" customFormat="1" x14ac:dyDescent="0.25"/>
    <row r="539" spans="5:9" customFormat="1" x14ac:dyDescent="0.25"/>
    <row r="540" spans="5:9" customFormat="1" x14ac:dyDescent="0.25"/>
    <row r="541" spans="5:9" customFormat="1" x14ac:dyDescent="0.25"/>
    <row r="542" spans="5:9" customFormat="1" x14ac:dyDescent="0.25"/>
    <row r="543" spans="5:9" customFormat="1" x14ac:dyDescent="0.25"/>
    <row r="544" spans="5:9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</sheetData>
  <sortState xmlns:xlrd2="http://schemas.microsoft.com/office/spreadsheetml/2017/richdata2" ref="A2:Y110">
    <sortCondition ref="A2:A110"/>
    <sortCondition ref="B2:B110"/>
  </sortState>
  <hyperlinks>
    <hyperlink ref="D4" r:id="rId1" xr:uid="{00000000-0004-0000-0200-000000000000}"/>
    <hyperlink ref="D6" r:id="rId2" xr:uid="{00000000-0004-0000-0200-000001000000}"/>
    <hyperlink ref="D31" r:id="rId3" xr:uid="{00000000-0004-0000-0200-000002000000}"/>
    <hyperlink ref="D2" r:id="rId4" xr:uid="{00000000-0004-0000-0200-000003000000}"/>
    <hyperlink ref="D10" r:id="rId5" xr:uid="{00000000-0004-0000-0200-000004000000}"/>
    <hyperlink ref="D11" r:id="rId6" xr:uid="{00000000-0004-0000-0200-000005000000}"/>
    <hyperlink ref="D8" r:id="rId7" xr:uid="{00000000-0004-0000-0200-000006000000}"/>
    <hyperlink ref="D3" r:id="rId8" xr:uid="{00000000-0004-0000-0200-000007000000}"/>
    <hyperlink ref="D12" r:id="rId9" xr:uid="{00000000-0004-0000-0200-000008000000}"/>
    <hyperlink ref="D16" r:id="rId10" xr:uid="{00000000-0004-0000-0200-000009000000}"/>
    <hyperlink ref="D17" r:id="rId11" display="https://doi.org/10.1017/S1355617706060115" xr:uid="{00000000-0004-0000-0200-00000A000000}"/>
  </hyperlinks>
  <pageMargins left="0.7" right="0.7" top="0.75" bottom="0.75" header="0.51180555555555496" footer="0.51180555555555496"/>
  <pageSetup paperSize="9" firstPageNumber="0" orientation="portrait" horizontalDpi="300" verticalDpi="300" r:id="rId12"/>
  <ignoredErrors>
    <ignoredError sqref="J305" formulaRange="1"/>
  </ignoredErrors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Sheet1</vt:lpstr>
      <vt:lpstr>Sheet2</vt:lpstr>
      <vt:lpstr>1</vt:lpstr>
      <vt:lpstr>'1'!_FiltroDatabase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Innocenti, Francesco (STAT)</dc:creator>
  <dc:description/>
  <cp:lastModifiedBy>Francesco Innocenti</cp:lastModifiedBy>
  <cp:revision>1</cp:revision>
  <dcterms:created xsi:type="dcterms:W3CDTF">2019-09-02T13:21:33Z</dcterms:created>
  <dcterms:modified xsi:type="dcterms:W3CDTF">2020-05-01T15:37:23Z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