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ssanchez59_Blockchain/Docs/"/>
    </mc:Choice>
  </mc:AlternateContent>
  <xr:revisionPtr revIDLastSave="0" documentId="13_ncr:1_{F985B77D-FEB7-C042-8D9A-D2070899022F}" xr6:coauthVersionLast="43" xr6:coauthVersionMax="43" xr10:uidLastSave="{00000000-0000-0000-0000-000000000000}"/>
  <bookViews>
    <workbookView xWindow="0" yWindow="460" windowWidth="25600" windowHeight="14180" xr2:uid="{9CAAA639-FB1D-6F4B-8358-15B60C99743B}"/>
  </bookViews>
  <sheets>
    <sheet name="Throughput" sheetId="6" r:id="rId1"/>
    <sheet name="Latency - Average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4" l="1"/>
  <c r="O74" i="4" l="1"/>
  <c r="P74" i="4"/>
  <c r="Q74" i="4"/>
  <c r="R74" i="4"/>
  <c r="N74" i="4"/>
  <c r="N44" i="4"/>
  <c r="O16" i="4"/>
  <c r="P16" i="4"/>
  <c r="Q16" i="4"/>
  <c r="R16" i="4"/>
  <c r="N17" i="4"/>
  <c r="N16" i="4"/>
  <c r="E53" i="4"/>
  <c r="F53" i="4"/>
  <c r="G53" i="4"/>
  <c r="H53" i="4"/>
  <c r="D53" i="4"/>
  <c r="D32" i="4"/>
  <c r="E12" i="4"/>
  <c r="F12" i="4"/>
  <c r="G12" i="4"/>
  <c r="H12" i="4"/>
  <c r="D12" i="4"/>
  <c r="M46" i="6"/>
  <c r="N46" i="6"/>
  <c r="L46" i="6"/>
  <c r="Y29" i="6"/>
  <c r="Z29" i="6"/>
  <c r="X29" i="6"/>
  <c r="Y16" i="6"/>
  <c r="Z16" i="6"/>
  <c r="X16" i="6"/>
  <c r="M18" i="6"/>
  <c r="N18" i="6"/>
  <c r="L18" i="6"/>
  <c r="M32" i="6"/>
  <c r="N32" i="6"/>
  <c r="L32" i="6"/>
  <c r="R75" i="4" l="1"/>
  <c r="Q75" i="4"/>
  <c r="P75" i="4"/>
  <c r="O75" i="4"/>
  <c r="N75" i="4"/>
  <c r="R73" i="4"/>
  <c r="Q73" i="4"/>
  <c r="P73" i="4"/>
  <c r="O73" i="4"/>
  <c r="N73" i="4"/>
  <c r="H54" i="4"/>
  <c r="G54" i="4"/>
  <c r="F54" i="4"/>
  <c r="E54" i="4"/>
  <c r="D54" i="4"/>
  <c r="H52" i="4"/>
  <c r="G52" i="4"/>
  <c r="F52" i="4"/>
  <c r="E52" i="4"/>
  <c r="D52" i="4"/>
  <c r="N47" i="6"/>
  <c r="M47" i="6"/>
  <c r="L47" i="6"/>
  <c r="N45" i="6"/>
  <c r="M45" i="6"/>
  <c r="L45" i="6"/>
  <c r="T33" i="6" l="1"/>
  <c r="S33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T31" i="6" l="1"/>
  <c r="S31" i="6"/>
  <c r="Z15" i="6"/>
  <c r="Y15" i="6"/>
  <c r="X15" i="6"/>
  <c r="Z14" i="6"/>
  <c r="Y14" i="6"/>
  <c r="X14" i="6"/>
  <c r="N19" i="6"/>
  <c r="M19" i="6"/>
  <c r="L19" i="6"/>
  <c r="N17" i="6"/>
  <c r="M17" i="6"/>
  <c r="L17" i="6"/>
  <c r="M33" i="6"/>
  <c r="N33" i="6"/>
  <c r="L33" i="6"/>
  <c r="M31" i="6"/>
  <c r="N31" i="6"/>
  <c r="L31" i="6"/>
  <c r="N45" i="4"/>
  <c r="O30" i="4"/>
  <c r="P30" i="4"/>
  <c r="Q30" i="4"/>
  <c r="R30" i="4"/>
  <c r="N30" i="4"/>
  <c r="O17" i="4"/>
  <c r="P17" i="4"/>
  <c r="Q17" i="4"/>
  <c r="R17" i="4"/>
  <c r="D33" i="4"/>
  <c r="E22" i="4"/>
  <c r="F22" i="4"/>
  <c r="G22" i="4"/>
  <c r="H22" i="4"/>
  <c r="D22" i="4"/>
  <c r="E13" i="4"/>
  <c r="F13" i="4"/>
  <c r="G13" i="4"/>
  <c r="H13" i="4"/>
  <c r="D13" i="4"/>
  <c r="R29" i="4" l="1"/>
  <c r="H21" i="4"/>
  <c r="R15" i="4"/>
  <c r="H11" i="4"/>
  <c r="N43" i="4" l="1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<sst xmlns="http://schemas.openxmlformats.org/spreadsheetml/2006/main" count="446" uniqueCount="79">
  <si>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</si>
  <si>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</si>
  <si>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</si>
  <si>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</si>
  <si>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</si>
  <si>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</si>
  <si>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</si>
  <si>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</si>
  <si>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</si>
  <si>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</si>
  <si>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</si>
  <si>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</si>
  <si>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</si>
  <si>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</si>
  <si>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</si>
  <si>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</si>
  <si>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</si>
  <si>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</si>
  <si>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</si>
  <si>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</si>
  <si>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</si>
  <si>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</si>
  <si>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</si>
  <si>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</si>
  <si>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</si>
  <si>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</si>
  <si>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</si>
  <si>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</si>
  <si>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</si>
  <si>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</si>
  <si>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</si>
  <si>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</si>
  <si>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</si>
  <si>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</si>
  <si>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</si>
  <si>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</si>
  <si>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</si>
  <si>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</si>
  <si>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</si>
  <si>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</si>
  <si>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</si>
  <si>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</si>
  <si>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</si>
  <si>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</si>
  <si>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</si>
  <si>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</si>
  <si>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</si>
  <si>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</si>
  <si>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</si>
  <si>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</si>
  <si>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</si>
  <si>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</si>
  <si>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</si>
  <si>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</si>
  <si>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</si>
  <si>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</si>
  <si>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</si>
  <si>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</si>
  <si>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Node 1</t>
  </si>
  <si>
    <t>Block-lattice (2)</t>
  </si>
  <si>
    <t>BL (Strings)</t>
  </si>
  <si>
    <t>Size of message (bytes)</t>
  </si>
  <si>
    <t>Block</t>
  </si>
  <si>
    <t>Transaction</t>
  </si>
  <si>
    <t>Link</t>
  </si>
  <si>
    <t>Cube</t>
  </si>
  <si>
    <t>[]Cube</t>
  </si>
  <si>
    <t>Block-Lattice</t>
  </si>
  <si>
    <t>Median</t>
  </si>
  <si>
    <t>BL (Original)</t>
  </si>
  <si>
    <t>Block-la (Original</t>
  </si>
  <si>
    <t>Node #</t>
  </si>
  <si>
    <t>Transaction #</t>
  </si>
  <si>
    <t>Run 1</t>
  </si>
  <si>
    <t>Run 2</t>
  </si>
  <si>
    <t>Run 3</t>
  </si>
  <si>
    <t>Run 4</t>
  </si>
  <si>
    <t>Run 5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</si>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</sst>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8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3" fontId="3" fillId="0" borderId="27" xfId="1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Border="1" applyAlignment="1">
      <alignment horizontal="right" vertical="center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3" xfId="1" applyNumberFormat="1" applyFont="1" applyFill="1" applyBorder="1" applyAlignment="1">
      <alignment horizontal="center" vertical="center"/>
    </xf>
    <xf numFmtId="3" fontId="0" fillId="0" borderId="25" xfId="1" applyNumberFormat="1" applyFont="1" applyFill="1" applyBorder="1" applyAlignment="1">
      <alignment horizontal="center" vertical="center"/>
    </xf>
    <xf numFmtId="3" fontId="0" fillId="0" borderId="26" xfId="1" applyNumberFormat="1" applyFont="1" applyFill="1" applyBorder="1" applyAlignment="1">
      <alignment horizontal="center" vertical="center"/>
    </xf>
    <xf numFmtId="3" fontId="0" fillId="0" borderId="28" xfId="1" applyNumberFormat="1" applyFont="1" applyFill="1" applyBorder="1" applyAlignment="1">
      <alignment horizontal="center" vertical="center"/>
    </xf>
    <xf numFmtId="3" fontId="0" fillId="0" borderId="27" xfId="1" applyNumberFormat="1" applyFont="1" applyFill="1" applyBorder="1" applyAlignment="1">
      <alignment horizontal="center" vertical="center"/>
    </xf>
    <xf numFmtId="3" fontId="0" fillId="0" borderId="2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0" borderId="28" xfId="0" applyFill="1" applyBorder="1"/>
    <xf numFmtId="0" fontId="0" fillId="0" borderId="24" xfId="0" applyFill="1" applyBorder="1"/>
    <xf numFmtId="3" fontId="0" fillId="0" borderId="0" xfId="0" applyNumberFormat="1" applyFill="1"/>
    <xf numFmtId="1" fontId="0" fillId="0" borderId="0" xfId="0" applyNumberFormat="1" applyFill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" fontId="1" fillId="0" borderId="28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27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23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Throughput!$J$12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Throughput!$L$18:$N$18</c:f>
              <c:numCache>
                <c:formatCode>#,##0</c:formatCode>
                <c:ptCount val="3"/>
                <c:pt idx="0">
                  <c:v>455</c:v>
                </c:pt>
                <c:pt idx="1">
                  <c:v>437</c:v>
                </c:pt>
                <c:pt idx="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Throughput!$J$26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Throughput!$L$25:$N$25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Throughput!$L$32:$N$32</c:f>
              <c:numCache>
                <c:formatCode>#,##0</c:formatCode>
                <c:ptCount val="3"/>
                <c:pt idx="0">
                  <c:v>73</c:v>
                </c:pt>
                <c:pt idx="1">
                  <c:v>73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Throughput!$V$9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Throughput!$L$46:$N$46</c:f>
              <c:numCache>
                <c:formatCode>#,##0</c:formatCode>
                <c:ptCount val="3"/>
                <c:pt idx="0">
                  <c:v>6071</c:v>
                </c:pt>
                <c:pt idx="1">
                  <c:v>4109</c:v>
                </c:pt>
                <c:pt idx="2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Average'!$D$12:$H$12</c:f>
              <c:numCache>
                <c:formatCode>#,##0</c:formatCode>
                <c:ptCount val="5"/>
                <c:pt idx="0">
                  <c:v>14.417</c:v>
                </c:pt>
                <c:pt idx="1">
                  <c:v>4.75</c:v>
                </c:pt>
                <c:pt idx="2">
                  <c:v>7.66</c:v>
                </c:pt>
                <c:pt idx="3">
                  <c:v>9.26</c:v>
                </c:pt>
                <c:pt idx="4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Average'!$D$32</c:f>
              <c:numCache>
                <c:formatCode>#,##0</c:formatCode>
                <c:ptCount val="1"/>
                <c:pt idx="0">
                  <c:v>3.6059999999999999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'Latency - Average'!$B$18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Average'!$D$53:$H$53</c:f>
              <c:numCache>
                <c:formatCode>#,##0</c:formatCode>
                <c:ptCount val="5"/>
                <c:pt idx="0">
                  <c:v>64</c:v>
                </c:pt>
                <c:pt idx="1">
                  <c:v>44.2</c:v>
                </c:pt>
                <c:pt idx="2">
                  <c:v>65.3</c:v>
                </c:pt>
                <c:pt idx="3">
                  <c:v>147.5</c:v>
                </c:pt>
                <c:pt idx="4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'Latency - Average'!$V$10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Average'!$X$10:$AB$10</c:f>
              <c:numCache>
                <c:formatCode>#,##0</c:formatCode>
                <c:ptCount val="5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'Latency - Average'!$V$17</c:f>
              <c:strCache>
                <c:ptCount val="1"/>
                <c:pt idx="0">
                  <c:v>Block-la (Original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Average'!$X$11:$AB$11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Average'!$N$16:$R$16</c:f>
              <c:numCache>
                <c:formatCode>#,##0</c:formatCode>
                <c:ptCount val="5"/>
                <c:pt idx="0">
                  <c:v>5.79</c:v>
                </c:pt>
                <c:pt idx="1">
                  <c:v>4.88</c:v>
                </c:pt>
                <c:pt idx="2">
                  <c:v>6.39</c:v>
                </c:pt>
                <c:pt idx="3">
                  <c:v>8.9</c:v>
                </c:pt>
                <c:pt idx="4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'Latency - Average'!$L$36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Average'!$N$44</c:f>
              <c:numCache>
                <c:formatCode>#,##0</c:formatCode>
                <c:ptCount val="1"/>
                <c:pt idx="0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'Latency - Average'!$L$22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Average'!$N$74:$R$74</c:f>
              <c:numCache>
                <c:formatCode>#,##0</c:formatCode>
                <c:ptCount val="5"/>
                <c:pt idx="0">
                  <c:v>56.5</c:v>
                </c:pt>
                <c:pt idx="1">
                  <c:v>42.3</c:v>
                </c:pt>
                <c:pt idx="2">
                  <c:v>68</c:v>
                </c:pt>
                <c:pt idx="3">
                  <c:v>132.80000000000001</c:v>
                </c:pt>
                <c:pt idx="4">
                  <c:v>150.19999999999999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363461</xdr:colOff>
      <xdr:row>16</xdr:row>
      <xdr:rowOff>61960</xdr:rowOff>
    </xdr:from>
    <xdr:to>
      <xdr:col>8</xdr:col>
      <xdr:colOff>294795</xdr:colOff>
      <xdr:row>39</xdr:row>
      <xdr:rowOff>74660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57902</xdr:colOff>
      <xdr:row>22</xdr:row>
      <xdr:rowOff>79442</xdr:rowOff>
    </xdr:from>
    <xdr:to>
      <xdr:col>28</xdr:col>
      <xdr:colOff>419549</xdr:colOff>
      <xdr:row>47</xdr:row>
      <xdr:rowOff>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380376</xdr:colOff>
      <xdr:row>24</xdr:row>
      <xdr:rowOff>165773</xdr:rowOff>
    </xdr:from>
    <xdr:to>
      <xdr:col>23</xdr:col>
      <xdr:colOff>868955</xdr:colOff>
      <xdr:row>42</xdr:row>
      <xdr:rowOff>106588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1069831" y="5291955"/>
          <a:ext cx="1100488" cy="37854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7"/>
  <sheetViews>
    <sheetView tabSelected="1" topLeftCell="C12" zoomScale="75" zoomScaleNormal="70" workbookViewId="0">
      <selection activeCell="Q23" sqref="Q23"/>
    </sheetView>
  </sheetViews>
  <sheetFormatPr baseColWidth="10" defaultRowHeight="16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>
      <c r="B2" s="16" t="s">
        <v>21</v>
      </c>
    </row>
    <row r="3" spans="2:26">
      <c r="B3" s="139" t="s">
        <v>15</v>
      </c>
      <c r="C3" s="23"/>
      <c r="D3" s="23"/>
      <c r="E3" s="23"/>
    </row>
    <row r="4" spans="2:26">
      <c r="B4" s="139"/>
      <c r="C4" s="23"/>
      <c r="D4" s="23"/>
      <c r="E4" s="23"/>
    </row>
    <row r="5" spans="2:26" ht="17" thickBot="1">
      <c r="B5" s="139"/>
      <c r="C5" s="23" t="s">
        <v>25</v>
      </c>
      <c r="D5" s="23" t="s">
        <v>26</v>
      </c>
      <c r="E5" s="23" t="s">
        <v>27</v>
      </c>
      <c r="V5" s="16" t="s">
        <v>21</v>
      </c>
    </row>
    <row r="6" spans="2:26">
      <c r="B6" s="25" t="s">
        <v>1</v>
      </c>
      <c r="C6" s="36">
        <v>449</v>
      </c>
      <c r="D6" s="36">
        <v>439</v>
      </c>
      <c r="E6" s="36">
        <v>397</v>
      </c>
      <c r="V6" s="137" t="s">
        <v>15</v>
      </c>
      <c r="W6" s="75"/>
      <c r="X6" s="23"/>
      <c r="Y6" s="23"/>
      <c r="Z6" s="23"/>
    </row>
    <row r="7" spans="2:26">
      <c r="B7" s="25" t="s">
        <v>2</v>
      </c>
      <c r="C7" s="36">
        <v>84</v>
      </c>
      <c r="D7" s="36">
        <v>74</v>
      </c>
      <c r="E7" s="36">
        <v>74</v>
      </c>
      <c r="V7" s="138"/>
      <c r="W7" s="75"/>
      <c r="X7" s="23"/>
      <c r="Y7" s="23"/>
      <c r="Z7" s="23"/>
    </row>
    <row r="8" spans="2:26" ht="17" thickBot="1">
      <c r="B8" s="25" t="s">
        <v>32</v>
      </c>
      <c r="C8" s="36">
        <v>8234</v>
      </c>
      <c r="D8" s="36">
        <v>8802</v>
      </c>
      <c r="E8" s="36">
        <v>9099</v>
      </c>
      <c r="I8" s="131"/>
      <c r="J8" s="132"/>
      <c r="K8" s="131"/>
      <c r="L8" s="131"/>
      <c r="M8" s="131"/>
      <c r="N8" s="131"/>
      <c r="O8" s="131"/>
      <c r="V8" s="138"/>
      <c r="W8" s="75" t="s">
        <v>46</v>
      </c>
      <c r="X8" s="23" t="s">
        <v>25</v>
      </c>
      <c r="Y8" s="23" t="s">
        <v>26</v>
      </c>
      <c r="Z8" s="23" t="s">
        <v>27</v>
      </c>
    </row>
    <row r="9" spans="2:26">
      <c r="B9" s="25" t="s">
        <v>42</v>
      </c>
      <c r="C9" s="36">
        <v>9761</v>
      </c>
      <c r="D9" s="36">
        <v>9427</v>
      </c>
      <c r="E9" s="36">
        <v>9558</v>
      </c>
      <c r="I9" s="131"/>
      <c r="J9" s="140" t="s">
        <v>15</v>
      </c>
      <c r="K9" s="183"/>
      <c r="L9" s="178"/>
      <c r="M9" s="178"/>
      <c r="N9" s="179"/>
      <c r="O9" s="131"/>
      <c r="V9" s="20" t="s">
        <v>32</v>
      </c>
      <c r="W9" s="90">
        <v>1</v>
      </c>
      <c r="X9" s="34">
        <v>8103</v>
      </c>
      <c r="Y9" s="34">
        <v>8488</v>
      </c>
      <c r="Z9" s="79">
        <v>8954</v>
      </c>
    </row>
    <row r="10" spans="2:26">
      <c r="I10" s="131"/>
      <c r="J10" s="141"/>
      <c r="K10" s="184"/>
      <c r="L10" s="173" t="s">
        <v>78</v>
      </c>
      <c r="M10" s="173"/>
      <c r="N10" s="180"/>
      <c r="O10" s="131"/>
      <c r="V10" s="20"/>
      <c r="W10" s="91">
        <v>2</v>
      </c>
      <c r="X10" s="36">
        <v>8109</v>
      </c>
      <c r="Y10" s="36">
        <v>8985</v>
      </c>
      <c r="Z10" s="37">
        <v>8839</v>
      </c>
    </row>
    <row r="11" spans="2:26" ht="17" thickBot="1">
      <c r="I11" s="131"/>
      <c r="J11" s="141"/>
      <c r="K11" s="185" t="s">
        <v>46</v>
      </c>
      <c r="L11" s="181" t="s">
        <v>25</v>
      </c>
      <c r="M11" s="181" t="s">
        <v>26</v>
      </c>
      <c r="N11" s="182" t="s">
        <v>27</v>
      </c>
      <c r="O11" s="131"/>
      <c r="V11" s="20"/>
      <c r="W11" s="91">
        <v>3</v>
      </c>
      <c r="X11" s="36">
        <v>7997</v>
      </c>
      <c r="Y11" s="36">
        <v>8478</v>
      </c>
      <c r="Z11" s="37">
        <v>8628</v>
      </c>
    </row>
    <row r="12" spans="2:26">
      <c r="I12" s="131"/>
      <c r="J12" s="133" t="s">
        <v>1</v>
      </c>
      <c r="K12" s="123" t="s">
        <v>73</v>
      </c>
      <c r="L12" s="124">
        <v>456</v>
      </c>
      <c r="M12" s="124">
        <v>418</v>
      </c>
      <c r="N12" s="125">
        <v>405</v>
      </c>
      <c r="O12" s="131"/>
      <c r="V12" s="20"/>
      <c r="W12" s="91">
        <v>4</v>
      </c>
      <c r="X12" s="36">
        <v>7997</v>
      </c>
      <c r="Y12" s="36">
        <v>8566</v>
      </c>
      <c r="Z12" s="37">
        <v>8946</v>
      </c>
    </row>
    <row r="13" spans="2:26" ht="17" thickBot="1">
      <c r="I13" s="131"/>
      <c r="J13" s="133"/>
      <c r="K13" s="126" t="s">
        <v>74</v>
      </c>
      <c r="L13" s="76">
        <v>455</v>
      </c>
      <c r="M13" s="76">
        <v>440</v>
      </c>
      <c r="N13" s="127">
        <v>396</v>
      </c>
      <c r="O13" s="131"/>
      <c r="V13" s="21"/>
      <c r="W13" s="92">
        <v>5</v>
      </c>
      <c r="X13" s="40">
        <v>8438</v>
      </c>
      <c r="Y13" s="40">
        <v>8607</v>
      </c>
      <c r="Z13" s="41">
        <v>8627</v>
      </c>
    </row>
    <row r="14" spans="2:26">
      <c r="I14" s="131"/>
      <c r="J14" s="133"/>
      <c r="K14" s="126" t="s">
        <v>75</v>
      </c>
      <c r="L14" s="76">
        <v>453</v>
      </c>
      <c r="M14" s="76">
        <v>440</v>
      </c>
      <c r="N14" s="127">
        <v>403</v>
      </c>
      <c r="O14" s="131"/>
      <c r="W14" t="s">
        <v>41</v>
      </c>
      <c r="X14" s="101">
        <f>AVERAGE(X9:X13)</f>
        <v>8128.8</v>
      </c>
      <c r="Y14" s="101">
        <f t="shared" ref="Y14" si="0">AVERAGE(Y9:Y13)</f>
        <v>8624.7999999999993</v>
      </c>
      <c r="Z14" s="101">
        <f t="shared" ref="Z14" si="1">AVERAGE(Z9:Z13)</f>
        <v>8798.7999999999993</v>
      </c>
    </row>
    <row r="15" spans="2:26">
      <c r="I15" s="131"/>
      <c r="J15" s="133"/>
      <c r="K15" s="126" t="s">
        <v>76</v>
      </c>
      <c r="L15" s="76">
        <v>450</v>
      </c>
      <c r="M15" s="76">
        <v>435</v>
      </c>
      <c r="N15" s="127">
        <v>394</v>
      </c>
      <c r="O15" s="131"/>
      <c r="W15" t="s">
        <v>48</v>
      </c>
      <c r="X15" s="102">
        <f>STDEV(X9:X13)</f>
        <v>181.24899999724136</v>
      </c>
      <c r="Y15" s="102">
        <f t="shared" ref="Y15:Z15" si="2">STDEV(Y9:Y13)</f>
        <v>208.43632121105955</v>
      </c>
      <c r="Z15" s="102">
        <f t="shared" si="2"/>
        <v>162.83335039235666</v>
      </c>
    </row>
    <row r="16" spans="2:26" ht="17" thickBot="1">
      <c r="I16" s="131"/>
      <c r="J16" s="134"/>
      <c r="K16" s="128" t="s">
        <v>77</v>
      </c>
      <c r="L16" s="129">
        <v>457</v>
      </c>
      <c r="M16" s="129">
        <v>437</v>
      </c>
      <c r="N16" s="130">
        <v>394</v>
      </c>
      <c r="O16" s="131"/>
      <c r="W16" t="s">
        <v>68</v>
      </c>
      <c r="X16" s="115">
        <f>MEDIAN(X9:X13)</f>
        <v>8103</v>
      </c>
      <c r="Y16" s="115">
        <f t="shared" ref="Y16:Z16" si="3">MEDIAN(Y9:Y13)</f>
        <v>8566</v>
      </c>
      <c r="Z16" s="115">
        <f t="shared" si="3"/>
        <v>8839</v>
      </c>
    </row>
    <row r="17" spans="9:26">
      <c r="I17" s="131"/>
      <c r="J17" s="131"/>
      <c r="K17" s="131" t="s">
        <v>41</v>
      </c>
      <c r="L17" s="135">
        <f>AVERAGE(L12:L16)</f>
        <v>454.2</v>
      </c>
      <c r="M17" s="135">
        <f>AVERAGE(M12:M16)</f>
        <v>434</v>
      </c>
      <c r="N17" s="135">
        <f>AVERAGE(N12:N16)</f>
        <v>398.4</v>
      </c>
      <c r="O17" s="131"/>
    </row>
    <row r="18" spans="9:26" ht="17" thickBot="1">
      <c r="I18" s="131"/>
      <c r="J18" s="131"/>
      <c r="K18" s="131" t="s">
        <v>68</v>
      </c>
      <c r="L18" s="135">
        <f>MEDIAN(L12:L16)</f>
        <v>455</v>
      </c>
      <c r="M18" s="135">
        <f>MEDIAN(M12:M16)</f>
        <v>437</v>
      </c>
      <c r="N18" s="135">
        <f>MEDIAN(N12:N16)</f>
        <v>396</v>
      </c>
      <c r="O18" s="131"/>
      <c r="V18" s="16" t="s">
        <v>21</v>
      </c>
    </row>
    <row r="19" spans="9:26">
      <c r="I19" s="131"/>
      <c r="J19" s="131"/>
      <c r="K19" s="131" t="s">
        <v>48</v>
      </c>
      <c r="L19" s="136">
        <f>STDEV(L12:L16)</f>
        <v>2.7748873851023217</v>
      </c>
      <c r="M19" s="136">
        <f>STDEV(M12:M16)</f>
        <v>9.1923881554251174</v>
      </c>
      <c r="N19" s="136">
        <f>STDEV(N12:N16)</f>
        <v>5.2249401910452526</v>
      </c>
      <c r="O19" s="131"/>
      <c r="V19" s="137" t="s">
        <v>15</v>
      </c>
      <c r="W19" s="75"/>
      <c r="X19" s="23"/>
      <c r="Y19" s="23"/>
      <c r="Z19" s="23"/>
    </row>
    <row r="20" spans="9:26">
      <c r="I20" s="131"/>
      <c r="J20" s="131"/>
      <c r="K20" s="131"/>
      <c r="L20" s="131"/>
      <c r="M20" s="131"/>
      <c r="N20" s="131"/>
      <c r="O20" s="131"/>
      <c r="V20" s="138"/>
      <c r="W20" s="75"/>
      <c r="X20" s="23"/>
      <c r="Y20" s="23"/>
      <c r="Z20" s="23"/>
    </row>
    <row r="21" spans="9:26" ht="17" thickBot="1">
      <c r="V21" s="138"/>
      <c r="W21" s="75" t="s">
        <v>46</v>
      </c>
      <c r="X21" s="23" t="s">
        <v>25</v>
      </c>
      <c r="Y21" s="23" t="s">
        <v>26</v>
      </c>
      <c r="Z21" s="23" t="s">
        <v>27</v>
      </c>
    </row>
    <row r="22" spans="9:26" ht="17" thickBot="1">
      <c r="J22" s="16"/>
      <c r="V22" s="20" t="s">
        <v>59</v>
      </c>
      <c r="W22" s="90">
        <v>1</v>
      </c>
      <c r="X22" s="34">
        <v>6272</v>
      </c>
      <c r="Y22" s="34">
        <v>5781</v>
      </c>
      <c r="Z22" s="79">
        <v>5524</v>
      </c>
    </row>
    <row r="23" spans="9:26">
      <c r="J23" s="137" t="s">
        <v>15</v>
      </c>
      <c r="K23" s="77"/>
      <c r="L23" s="174"/>
      <c r="M23" s="174"/>
      <c r="N23" s="175"/>
      <c r="V23" s="20"/>
      <c r="W23" s="91">
        <v>2</v>
      </c>
      <c r="X23" s="36">
        <v>5718</v>
      </c>
      <c r="Y23" s="36">
        <v>6036</v>
      </c>
      <c r="Z23" s="37">
        <v>5713</v>
      </c>
    </row>
    <row r="24" spans="9:26">
      <c r="J24" s="138"/>
      <c r="K24" s="78"/>
      <c r="L24" s="146" t="s">
        <v>78</v>
      </c>
      <c r="M24" s="146"/>
      <c r="N24" s="147"/>
      <c r="V24" s="20"/>
      <c r="W24" s="91">
        <v>3</v>
      </c>
      <c r="X24" s="36">
        <v>6239</v>
      </c>
      <c r="Y24" s="36">
        <v>5601</v>
      </c>
      <c r="Z24" s="37">
        <v>5778</v>
      </c>
    </row>
    <row r="25" spans="9:26" ht="17" thickBot="1">
      <c r="J25" s="138"/>
      <c r="K25" s="186" t="s">
        <v>46</v>
      </c>
      <c r="L25" s="176" t="s">
        <v>25</v>
      </c>
      <c r="M25" s="176" t="s">
        <v>26</v>
      </c>
      <c r="N25" s="177" t="s">
        <v>27</v>
      </c>
      <c r="V25" s="20"/>
      <c r="W25" s="91">
        <v>4</v>
      </c>
      <c r="X25" s="36">
        <v>5848</v>
      </c>
      <c r="Y25" s="36">
        <v>5988</v>
      </c>
      <c r="Z25" s="37">
        <v>5505</v>
      </c>
    </row>
    <row r="26" spans="9:26" ht="17" thickBot="1">
      <c r="J26" s="20" t="s">
        <v>2</v>
      </c>
      <c r="K26" s="123" t="s">
        <v>73</v>
      </c>
      <c r="L26" s="34">
        <v>72</v>
      </c>
      <c r="M26" s="34">
        <v>78</v>
      </c>
      <c r="N26" s="79">
        <v>74</v>
      </c>
      <c r="V26" s="21"/>
      <c r="W26" s="92">
        <v>5</v>
      </c>
      <c r="X26" s="40">
        <v>5901</v>
      </c>
      <c r="Y26" s="40">
        <v>5562</v>
      </c>
      <c r="Z26" s="41">
        <v>5896</v>
      </c>
    </row>
    <row r="27" spans="9:26">
      <c r="J27" s="20"/>
      <c r="K27" s="126" t="s">
        <v>74</v>
      </c>
      <c r="L27" s="36">
        <v>65</v>
      </c>
      <c r="M27" s="36">
        <v>80</v>
      </c>
      <c r="N27" s="37">
        <v>72</v>
      </c>
      <c r="W27" t="s">
        <v>41</v>
      </c>
      <c r="X27" s="101">
        <f>AVERAGE(X22:X26)</f>
        <v>5995.6</v>
      </c>
      <c r="Y27" s="101">
        <f t="shared" ref="Y27:Z27" si="4">AVERAGE(Y22:Y26)</f>
        <v>5793.6</v>
      </c>
      <c r="Z27" s="101">
        <f t="shared" si="4"/>
        <v>5683.2</v>
      </c>
    </row>
    <row r="28" spans="9:26">
      <c r="J28" s="20"/>
      <c r="K28" s="126" t="s">
        <v>75</v>
      </c>
      <c r="L28" s="36">
        <v>80</v>
      </c>
      <c r="M28" s="36">
        <v>73</v>
      </c>
      <c r="N28" s="37">
        <v>76</v>
      </c>
      <c r="W28" t="s">
        <v>48</v>
      </c>
      <c r="X28" s="102">
        <f>STDEV(X22:X26)</f>
        <v>246.69677744145747</v>
      </c>
      <c r="Y28" s="102">
        <f t="shared" ref="Y28:Z28" si="5">STDEV(Y22:Y26)</f>
        <v>216.47240008832534</v>
      </c>
      <c r="Z28" s="102">
        <f t="shared" si="5"/>
        <v>167.52522198164669</v>
      </c>
    </row>
    <row r="29" spans="9:26">
      <c r="J29" s="20"/>
      <c r="K29" s="126" t="s">
        <v>76</v>
      </c>
      <c r="L29" s="36">
        <v>73</v>
      </c>
      <c r="M29" s="36">
        <v>68</v>
      </c>
      <c r="N29" s="37">
        <v>60</v>
      </c>
      <c r="W29" t="s">
        <v>68</v>
      </c>
      <c r="X29" s="101">
        <f>MEDIAN(X22:X26)</f>
        <v>5901</v>
      </c>
      <c r="Y29" s="101">
        <f t="shared" ref="Y29:Z29" si="6">MEDIAN(Y22:Y26)</f>
        <v>5781</v>
      </c>
      <c r="Z29" s="101">
        <f t="shared" si="6"/>
        <v>5713</v>
      </c>
    </row>
    <row r="30" spans="9:26" ht="17" thickBot="1">
      <c r="J30" s="21"/>
      <c r="K30" s="128" t="s">
        <v>77</v>
      </c>
      <c r="L30" s="40">
        <v>82</v>
      </c>
      <c r="M30" s="40">
        <v>73</v>
      </c>
      <c r="N30" s="41">
        <v>82</v>
      </c>
    </row>
    <row r="31" spans="9:26">
      <c r="K31" t="s">
        <v>41</v>
      </c>
      <c r="L31" s="101">
        <f>AVERAGE(L26:L30)</f>
        <v>74.400000000000006</v>
      </c>
      <c r="M31" s="101">
        <f>AVERAGE(M26:M30)</f>
        <v>74.400000000000006</v>
      </c>
      <c r="N31" s="101">
        <f>AVERAGE(N26:N30)</f>
        <v>72.8</v>
      </c>
      <c r="S31">
        <f>Y27/X27</f>
        <v>0.96630862632597236</v>
      </c>
      <c r="T31">
        <f>Z27/Y27</f>
        <v>0.98094449047224519</v>
      </c>
    </row>
    <row r="32" spans="9:26">
      <c r="K32" t="s">
        <v>68</v>
      </c>
      <c r="L32" s="101">
        <f>MEDIAN(L26:L30)</f>
        <v>73</v>
      </c>
      <c r="M32" s="101">
        <f>MEDIAN(M26:M30)</f>
        <v>73</v>
      </c>
      <c r="N32" s="101">
        <f>MEDIAN(N26:N30)</f>
        <v>74</v>
      </c>
      <c r="S32">
        <f>434/454</f>
        <v>0.95594713656387664</v>
      </c>
      <c r="T32">
        <f>398/434</f>
        <v>0.91705069124423966</v>
      </c>
    </row>
    <row r="33" spans="10:20">
      <c r="K33" t="s">
        <v>48</v>
      </c>
      <c r="L33" s="102">
        <f>STDEV(L26:L30)</f>
        <v>6.8044103344816005</v>
      </c>
      <c r="M33" s="102">
        <f>STDEV(M26:M30)</f>
        <v>4.7222875812470377</v>
      </c>
      <c r="N33" s="102">
        <f>STDEV(N26:N30)</f>
        <v>8.0746516952745395</v>
      </c>
      <c r="S33">
        <f>M45/L45</f>
        <v>0.66852203523017484</v>
      </c>
      <c r="T33">
        <f>N45/M45</f>
        <v>0.947350377118229</v>
      </c>
    </row>
    <row r="36" spans="10:20" ht="17" thickBot="1">
      <c r="J36" s="16"/>
    </row>
    <row r="37" spans="10:20">
      <c r="J37" s="137" t="s">
        <v>15</v>
      </c>
      <c r="K37" s="77"/>
      <c r="L37" s="174"/>
      <c r="M37" s="174"/>
      <c r="N37" s="175"/>
    </row>
    <row r="38" spans="10:20">
      <c r="J38" s="138"/>
      <c r="K38" s="78"/>
      <c r="L38" s="146" t="s">
        <v>78</v>
      </c>
      <c r="M38" s="146"/>
      <c r="N38" s="147"/>
    </row>
    <row r="39" spans="10:20" ht="17" thickBot="1">
      <c r="J39" s="138"/>
      <c r="K39" s="186" t="s">
        <v>46</v>
      </c>
      <c r="L39" s="176" t="s">
        <v>25</v>
      </c>
      <c r="M39" s="176" t="s">
        <v>26</v>
      </c>
      <c r="N39" s="177" t="s">
        <v>27</v>
      </c>
    </row>
    <row r="40" spans="10:20">
      <c r="J40" s="20" t="s">
        <v>32</v>
      </c>
      <c r="K40" s="123" t="s">
        <v>73</v>
      </c>
      <c r="L40" s="34">
        <v>6197</v>
      </c>
      <c r="M40" s="34">
        <v>4216</v>
      </c>
      <c r="N40" s="79">
        <v>3933</v>
      </c>
    </row>
    <row r="41" spans="10:20">
      <c r="J41" s="20"/>
      <c r="K41" s="126" t="s">
        <v>74</v>
      </c>
      <c r="L41" s="36">
        <v>6061</v>
      </c>
      <c r="M41" s="36">
        <v>4109</v>
      </c>
      <c r="N41" s="37">
        <v>3920</v>
      </c>
    </row>
    <row r="42" spans="10:20">
      <c r="J42" s="20"/>
      <c r="K42" s="126" t="s">
        <v>75</v>
      </c>
      <c r="L42" s="36">
        <v>6208</v>
      </c>
      <c r="M42" s="36">
        <v>3603</v>
      </c>
      <c r="N42" s="37">
        <v>3788</v>
      </c>
    </row>
    <row r="43" spans="10:20">
      <c r="J43" s="20"/>
      <c r="K43" s="126" t="s">
        <v>76</v>
      </c>
      <c r="L43" s="36">
        <v>6071</v>
      </c>
      <c r="M43" s="36">
        <v>4020</v>
      </c>
      <c r="N43" s="37">
        <v>3810</v>
      </c>
    </row>
    <row r="44" spans="10:20" ht="17" thickBot="1">
      <c r="J44" s="21"/>
      <c r="K44" s="128" t="s">
        <v>77</v>
      </c>
      <c r="L44" s="40">
        <v>6005</v>
      </c>
      <c r="M44" s="40">
        <v>4470</v>
      </c>
      <c r="N44" s="41">
        <v>3892</v>
      </c>
    </row>
    <row r="45" spans="10:20">
      <c r="K45" t="s">
        <v>41</v>
      </c>
      <c r="L45" s="101">
        <f>AVERAGE(L40:L44)</f>
        <v>6108.4</v>
      </c>
      <c r="M45" s="101">
        <f t="shared" ref="M45:N45" si="7">AVERAGE(M40:M44)</f>
        <v>4083.6</v>
      </c>
      <c r="N45" s="101">
        <f t="shared" si="7"/>
        <v>3868.6</v>
      </c>
    </row>
    <row r="46" spans="10:20">
      <c r="K46" t="s">
        <v>68</v>
      </c>
      <c r="L46" s="101">
        <f>MEDIAN(L40:L44)</f>
        <v>6071</v>
      </c>
      <c r="M46" s="101">
        <f>MEDIAN(M40:M44)</f>
        <v>4109</v>
      </c>
      <c r="N46" s="101">
        <f>MEDIAN(N40:N44)</f>
        <v>3892</v>
      </c>
    </row>
    <row r="47" spans="10:20">
      <c r="K47" t="s">
        <v>48</v>
      </c>
      <c r="L47" s="102">
        <f>STDEV(L40:L44)</f>
        <v>89.592410392845224</v>
      </c>
      <c r="M47" s="102">
        <f>STDEV(M40:M44)</f>
        <v>317.21491137712928</v>
      </c>
      <c r="N47" s="102">
        <f>STDEV(N40:N44)</f>
        <v>65.702359166166929</v>
      </c>
    </row>
  </sheetData>
  <mergeCells count="9">
    <mergeCell ref="J37:J39"/>
    <mergeCell ref="B3:B5"/>
    <mergeCell ref="J23:J25"/>
    <mergeCell ref="J9:J11"/>
    <mergeCell ref="V6:V8"/>
    <mergeCell ref="V19:V21"/>
    <mergeCell ref="L24:N24"/>
    <mergeCell ref="L10:N10"/>
    <mergeCell ref="L38:N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opLeftCell="E1" zoomScale="50" zoomScaleNormal="60" workbookViewId="0">
      <selection activeCell="V6" sqref="V6:AB11"/>
    </sheetView>
  </sheetViews>
  <sheetFormatPr baseColWidth="10" defaultRowHeight="16"/>
  <cols>
    <col min="2" max="2" width="13.1640625" bestFit="1" customWidth="1"/>
    <col min="3" max="3" width="8.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8.5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8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>
      <c r="B2" s="23" t="s">
        <v>26</v>
      </c>
      <c r="C2" s="23"/>
      <c r="D2" s="23"/>
      <c r="E2" s="23"/>
      <c r="F2" s="23"/>
      <c r="G2" s="23"/>
      <c r="H2" s="23"/>
      <c r="I2" s="23"/>
      <c r="J2" s="28"/>
      <c r="L2" s="23" t="s">
        <v>27</v>
      </c>
      <c r="M2" s="23"/>
      <c r="N2" s="23"/>
      <c r="O2" s="23"/>
      <c r="P2" s="23"/>
      <c r="Q2" s="23"/>
      <c r="R2" s="23"/>
      <c r="V2" s="16" t="s">
        <v>25</v>
      </c>
      <c r="W2" s="16"/>
    </row>
    <row r="4" spans="2:28" ht="17" thickBot="1">
      <c r="B4" s="16" t="s">
        <v>21</v>
      </c>
      <c r="C4" s="16"/>
      <c r="L4" s="16" t="s">
        <v>21</v>
      </c>
      <c r="M4" s="16"/>
    </row>
    <row r="5" spans="2:28" ht="17" thickBot="1">
      <c r="B5" s="137" t="s">
        <v>15</v>
      </c>
      <c r="C5" s="88"/>
      <c r="D5" s="142"/>
      <c r="E5" s="143"/>
      <c r="F5" s="143"/>
      <c r="G5" s="143"/>
      <c r="H5" s="144"/>
      <c r="I5" s="54"/>
      <c r="J5" s="27"/>
      <c r="L5" s="137" t="s">
        <v>15</v>
      </c>
      <c r="M5" s="88"/>
      <c r="N5" s="142"/>
      <c r="O5" s="143"/>
      <c r="P5" s="143"/>
      <c r="Q5" s="143"/>
      <c r="R5" s="144"/>
      <c r="V5" s="16" t="s">
        <v>21</v>
      </c>
      <c r="W5" s="16"/>
    </row>
    <row r="6" spans="2:28">
      <c r="B6" s="138"/>
      <c r="C6" s="89"/>
      <c r="D6" s="145" t="s">
        <v>72</v>
      </c>
      <c r="E6" s="146"/>
      <c r="F6" s="146"/>
      <c r="G6" s="146"/>
      <c r="H6" s="147"/>
      <c r="I6" s="54"/>
      <c r="J6" s="27"/>
      <c r="L6" s="138"/>
      <c r="M6" s="89"/>
      <c r="N6" s="145" t="s">
        <v>72</v>
      </c>
      <c r="O6" s="146"/>
      <c r="P6" s="146"/>
      <c r="Q6" s="146"/>
      <c r="R6" s="147"/>
      <c r="V6" s="148" t="s">
        <v>15</v>
      </c>
      <c r="W6" s="88"/>
      <c r="X6" s="143"/>
      <c r="Y6" s="143"/>
      <c r="Z6" s="143"/>
      <c r="AA6" s="143"/>
      <c r="AB6" s="144"/>
    </row>
    <row r="7" spans="2:28" ht="17" thickBot="1">
      <c r="B7" s="138"/>
      <c r="C7" s="89" t="s">
        <v>71</v>
      </c>
      <c r="D7" s="94" t="s">
        <v>49</v>
      </c>
      <c r="E7" s="67" t="s">
        <v>50</v>
      </c>
      <c r="F7" s="22" t="s">
        <v>51</v>
      </c>
      <c r="G7" s="22" t="s">
        <v>52</v>
      </c>
      <c r="H7" s="93" t="s">
        <v>53</v>
      </c>
      <c r="I7" s="22"/>
      <c r="J7" s="29"/>
      <c r="L7" s="138"/>
      <c r="M7" s="89" t="s">
        <v>71</v>
      </c>
      <c r="N7" s="94" t="s">
        <v>49</v>
      </c>
      <c r="O7" s="67" t="s">
        <v>50</v>
      </c>
      <c r="P7" s="120" t="s">
        <v>51</v>
      </c>
      <c r="Q7" s="120" t="s">
        <v>52</v>
      </c>
      <c r="R7" s="93" t="s">
        <v>53</v>
      </c>
      <c r="V7" s="149"/>
      <c r="W7" s="89"/>
      <c r="X7" s="146" t="s">
        <v>72</v>
      </c>
      <c r="Y7" s="146"/>
      <c r="Z7" s="146"/>
      <c r="AA7" s="146"/>
      <c r="AB7" s="147"/>
    </row>
    <row r="8" spans="2:28" ht="17" thickBot="1">
      <c r="B8" s="65" t="s">
        <v>1</v>
      </c>
      <c r="C8" s="163" t="s">
        <v>33</v>
      </c>
      <c r="D8" s="95">
        <v>14.417</v>
      </c>
      <c r="E8" s="80">
        <v>6.63</v>
      </c>
      <c r="F8" s="80">
        <v>7.66</v>
      </c>
      <c r="G8" s="80">
        <v>8.4600000000000009</v>
      </c>
      <c r="H8" s="98">
        <v>9.31</v>
      </c>
      <c r="I8" s="45"/>
      <c r="J8" s="66"/>
      <c r="L8" s="68" t="s">
        <v>1</v>
      </c>
      <c r="M8" s="69" t="s">
        <v>33</v>
      </c>
      <c r="N8" s="95">
        <v>6.3810000000000002</v>
      </c>
      <c r="O8" s="80">
        <v>4.1100000000000003</v>
      </c>
      <c r="P8" s="80">
        <v>4.46</v>
      </c>
      <c r="Q8" s="80">
        <v>8.9</v>
      </c>
      <c r="R8" s="98">
        <v>13.65</v>
      </c>
      <c r="V8" s="149"/>
      <c r="W8" s="105" t="s">
        <v>71</v>
      </c>
      <c r="X8" s="22" t="s">
        <v>49</v>
      </c>
      <c r="Y8" s="22" t="s">
        <v>50</v>
      </c>
      <c r="Z8" s="22" t="s">
        <v>51</v>
      </c>
      <c r="AA8" s="22" t="s">
        <v>52</v>
      </c>
      <c r="AB8" s="93" t="s">
        <v>53</v>
      </c>
    </row>
    <row r="9" spans="2:28">
      <c r="B9" s="20"/>
      <c r="C9" s="164" t="s">
        <v>34</v>
      </c>
      <c r="D9" s="58">
        <v>16.491</v>
      </c>
      <c r="E9" s="45">
        <v>4.75</v>
      </c>
      <c r="F9" s="45">
        <v>9.81</v>
      </c>
      <c r="G9" s="45">
        <v>9.36</v>
      </c>
      <c r="H9" s="99">
        <v>16.07</v>
      </c>
      <c r="I9" s="45"/>
      <c r="J9" s="66"/>
      <c r="L9" s="8"/>
      <c r="M9" s="25" t="s">
        <v>34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99">
        <v>21.6</v>
      </c>
      <c r="V9" s="68" t="s">
        <v>1</v>
      </c>
      <c r="W9" s="170" t="s">
        <v>33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98">
        <v>11.8</v>
      </c>
    </row>
    <row r="10" spans="2:28" ht="17" thickBot="1">
      <c r="B10" s="21"/>
      <c r="C10" s="121" t="s">
        <v>35</v>
      </c>
      <c r="D10" s="62">
        <v>14.265000000000001</v>
      </c>
      <c r="E10" s="47">
        <v>4</v>
      </c>
      <c r="F10" s="47">
        <v>5.78</v>
      </c>
      <c r="G10" s="47">
        <v>9.26</v>
      </c>
      <c r="H10" s="100">
        <v>18.91</v>
      </c>
      <c r="I10" s="45"/>
      <c r="J10" s="66"/>
      <c r="L10" s="8"/>
      <c r="M10" s="25" t="s">
        <v>35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99">
        <v>21.25</v>
      </c>
      <c r="V10" s="8" t="s">
        <v>2</v>
      </c>
      <c r="W10" s="171" t="s">
        <v>33</v>
      </c>
      <c r="X10" s="36">
        <v>7.6619999999999999</v>
      </c>
      <c r="Y10" s="87"/>
      <c r="Z10" s="87"/>
      <c r="AA10" s="87"/>
      <c r="AB10" s="99"/>
    </row>
    <row r="11" spans="2:28" ht="17" thickBot="1">
      <c r="B11" s="25"/>
      <c r="C11" s="74" t="s">
        <v>41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36</v>
      </c>
      <c r="N11" s="58">
        <v>4.3019999999999996</v>
      </c>
      <c r="O11" s="45">
        <v>4.95</v>
      </c>
      <c r="P11" s="45">
        <v>6.55</v>
      </c>
      <c r="Q11" s="45">
        <v>9.5</v>
      </c>
      <c r="R11" s="99">
        <v>22.85</v>
      </c>
      <c r="V11" s="107" t="s">
        <v>32</v>
      </c>
      <c r="W11" s="172" t="s">
        <v>58</v>
      </c>
      <c r="X11" s="112">
        <v>64</v>
      </c>
      <c r="Y11" s="112">
        <v>35.9</v>
      </c>
      <c r="Z11" s="112">
        <v>66.599999999999994</v>
      </c>
      <c r="AA11" s="112">
        <v>109.9</v>
      </c>
      <c r="AB11" s="100">
        <v>242.5</v>
      </c>
    </row>
    <row r="12" spans="2:28">
      <c r="B12" s="25"/>
      <c r="C12" s="74" t="s">
        <v>68</v>
      </c>
      <c r="D12" s="97">
        <f>MEDIAN(D8:D10)</f>
        <v>14.417</v>
      </c>
      <c r="E12" s="97">
        <f t="shared" ref="E12:H12" si="1">MEDIAN(E8:E10)</f>
        <v>4.75</v>
      </c>
      <c r="F12" s="97">
        <f t="shared" si="1"/>
        <v>7.66</v>
      </c>
      <c r="G12" s="97">
        <f t="shared" si="1"/>
        <v>9.26</v>
      </c>
      <c r="H12" s="97">
        <f t="shared" si="1"/>
        <v>16.07</v>
      </c>
      <c r="I12" s="45"/>
      <c r="J12" s="66"/>
      <c r="L12" s="8"/>
      <c r="M12" s="25" t="s">
        <v>37</v>
      </c>
      <c r="N12" s="58">
        <v>7.8559999999999999</v>
      </c>
      <c r="O12" s="45">
        <v>4.88</v>
      </c>
      <c r="P12" s="45">
        <v>5.72</v>
      </c>
      <c r="Q12" s="45">
        <v>9.65</v>
      </c>
      <c r="R12" s="99">
        <v>24.09</v>
      </c>
    </row>
    <row r="13" spans="2:28">
      <c r="B13" s="25"/>
      <c r="C13" s="74" t="s">
        <v>48</v>
      </c>
      <c r="D13" s="45">
        <f>STDEV(D8:D10)</f>
        <v>1.2436274897787249</v>
      </c>
      <c r="E13" s="45">
        <f>STDEV(E8:E10)</f>
        <v>1.3548554658462038</v>
      </c>
      <c r="F13" s="45">
        <f>STDEV(F8:F10)</f>
        <v>2.0165068807222051</v>
      </c>
      <c r="G13" s="45">
        <f>STDEV(G8:G10)</f>
        <v>0.49328828623162402</v>
      </c>
      <c r="H13" s="45">
        <f>STDEV(H8:H10)</f>
        <v>4.9315852758857606</v>
      </c>
      <c r="I13" s="45"/>
      <c r="J13" s="66"/>
      <c r="L13" s="8"/>
      <c r="M13" s="25" t="s">
        <v>38</v>
      </c>
      <c r="N13" s="58">
        <v>3.456</v>
      </c>
      <c r="O13" s="45">
        <v>5.24</v>
      </c>
      <c r="P13" s="45">
        <v>6.11</v>
      </c>
      <c r="Q13" s="45">
        <v>11.79</v>
      </c>
      <c r="R13" s="99">
        <v>23.73</v>
      </c>
    </row>
    <row r="14" spans="2:28" ht="17" thickBot="1">
      <c r="B14" s="16" t="s">
        <v>21</v>
      </c>
      <c r="C14" s="16"/>
      <c r="L14" s="9"/>
      <c r="M14" s="64" t="s">
        <v>40</v>
      </c>
      <c r="N14" s="96">
        <v>5.79</v>
      </c>
      <c r="O14" s="84">
        <v>5.5</v>
      </c>
      <c r="P14" s="85">
        <v>6.51</v>
      </c>
      <c r="Q14" s="47">
        <v>5.97</v>
      </c>
      <c r="R14" s="100">
        <v>31.12</v>
      </c>
    </row>
    <row r="15" spans="2:28">
      <c r="B15" s="137" t="s">
        <v>15</v>
      </c>
      <c r="C15" s="88"/>
      <c r="D15" s="142"/>
      <c r="E15" s="143"/>
      <c r="F15" s="143"/>
      <c r="G15" s="143"/>
      <c r="H15" s="144"/>
      <c r="M15" s="74" t="s">
        <v>41</v>
      </c>
      <c r="N15" s="97">
        <f>AVERAGE(N8:N14)</f>
        <v>5.6111428571428572</v>
      </c>
      <c r="O15" s="97">
        <f t="shared" ref="O15" si="2">AVERAGE(O8:O14)</f>
        <v>4.765714285714286</v>
      </c>
      <c r="P15" s="97">
        <f>AVERAGE(P8:P14)</f>
        <v>6.0842857142857136</v>
      </c>
      <c r="Q15" s="97">
        <f>AVERAGE(Q8:Q14)</f>
        <v>8.9271428571428562</v>
      </c>
      <c r="R15" s="97">
        <f>AVERAGE(R8:R14)</f>
        <v>22.612857142857141</v>
      </c>
    </row>
    <row r="16" spans="2:28">
      <c r="B16" s="138"/>
      <c r="C16" s="89"/>
      <c r="D16" s="145" t="s">
        <v>72</v>
      </c>
      <c r="E16" s="146"/>
      <c r="F16" s="146"/>
      <c r="G16" s="146"/>
      <c r="H16" s="147"/>
      <c r="M16" s="74" t="s">
        <v>68</v>
      </c>
      <c r="N16" s="97">
        <f>MEDIAN(N8:N14)</f>
        <v>5.79</v>
      </c>
      <c r="O16" s="97">
        <f t="shared" ref="O16:R16" si="3">MEDIAN(O8:O14)</f>
        <v>4.88</v>
      </c>
      <c r="P16" s="97">
        <f t="shared" si="3"/>
        <v>6.39</v>
      </c>
      <c r="Q16" s="97">
        <f t="shared" si="3"/>
        <v>8.9</v>
      </c>
      <c r="R16" s="97">
        <f t="shared" si="3"/>
        <v>22.85</v>
      </c>
      <c r="V16" s="110" t="s">
        <v>60</v>
      </c>
      <c r="W16" s="74" t="s">
        <v>58</v>
      </c>
      <c r="X16" s="36">
        <v>17.378</v>
      </c>
      <c r="Y16" s="87">
        <v>26.495626999999999</v>
      </c>
      <c r="Z16" s="87">
        <v>61.569000000000003</v>
      </c>
      <c r="AA16" s="87">
        <v>83.432000000000002</v>
      </c>
      <c r="AB16" s="111">
        <v>137.136</v>
      </c>
    </row>
    <row r="17" spans="2:28" ht="17" thickBot="1">
      <c r="B17" s="138"/>
      <c r="C17" s="89" t="s">
        <v>71</v>
      </c>
      <c r="D17" s="94" t="s">
        <v>23</v>
      </c>
      <c r="E17" s="67" t="s">
        <v>24</v>
      </c>
      <c r="F17" s="22" t="s">
        <v>29</v>
      </c>
      <c r="G17" s="22" t="s">
        <v>30</v>
      </c>
      <c r="H17" s="93" t="s">
        <v>47</v>
      </c>
      <c r="M17" s="74" t="s">
        <v>48</v>
      </c>
      <c r="N17" s="97">
        <f>STDEV(N8:N14)</f>
        <v>1.4561131399003591</v>
      </c>
      <c r="O17" s="97">
        <f>STDEV(O8:O14)</f>
        <v>0.53996472547927676</v>
      </c>
      <c r="P17" s="97">
        <f>STDEV(P8:P14)</f>
        <v>0.80099640329731792</v>
      </c>
      <c r="Q17" s="97">
        <f>STDEV(Q8:Q14)</f>
        <v>1.7551516011037724</v>
      </c>
      <c r="R17" s="97">
        <f>STDEV(R8:R14)</f>
        <v>5.1490086886885864</v>
      </c>
      <c r="V17" s="8" t="s">
        <v>70</v>
      </c>
      <c r="W17" s="25" t="s">
        <v>33</v>
      </c>
      <c r="X17" s="36">
        <v>38.976999999999997</v>
      </c>
      <c r="Y17" s="36">
        <v>32.965000000000003</v>
      </c>
      <c r="Z17" s="55">
        <v>21.265999999999998</v>
      </c>
      <c r="AA17" s="36">
        <v>47.673000000000002</v>
      </c>
      <c r="AB17" s="99">
        <v>85.634</v>
      </c>
    </row>
    <row r="18" spans="2:28" ht="17" thickBot="1">
      <c r="B18" s="65" t="s">
        <v>69</v>
      </c>
      <c r="C18" s="163">
        <v>2</v>
      </c>
      <c r="D18" s="95">
        <v>25.187999999999999</v>
      </c>
      <c r="E18" s="80">
        <v>20.289000000000001</v>
      </c>
      <c r="F18" s="80">
        <v>27.094999999999999</v>
      </c>
      <c r="G18" s="80">
        <v>37.091999999999999</v>
      </c>
      <c r="H18" s="98">
        <v>75.465999999999994</v>
      </c>
      <c r="L18" s="16" t="s">
        <v>21</v>
      </c>
      <c r="M18" s="16"/>
    </row>
    <row r="19" spans="2:28">
      <c r="B19" s="20"/>
      <c r="C19" s="164">
        <v>3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99">
        <v>86.363</v>
      </c>
      <c r="L19" s="137" t="s">
        <v>15</v>
      </c>
      <c r="M19" s="88"/>
      <c r="N19" s="142"/>
      <c r="O19" s="143"/>
      <c r="P19" s="143"/>
      <c r="Q19" s="143"/>
      <c r="R19" s="144"/>
    </row>
    <row r="20" spans="2:28" ht="17" thickBot="1">
      <c r="B20" s="21"/>
      <c r="C20" s="121">
        <v>4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0">
        <v>83.039000000000001</v>
      </c>
      <c r="L20" s="138"/>
      <c r="M20" s="89"/>
      <c r="N20" s="145"/>
      <c r="O20" s="146"/>
      <c r="P20" s="146"/>
      <c r="Q20" s="146"/>
      <c r="R20" s="147"/>
    </row>
    <row r="21" spans="2:28" ht="17" thickBot="1">
      <c r="B21" s="25"/>
      <c r="C21" s="74" t="s">
        <v>41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38"/>
      <c r="M21" s="89" t="s">
        <v>39</v>
      </c>
      <c r="N21" s="94" t="s">
        <v>49</v>
      </c>
      <c r="O21" s="67" t="s">
        <v>50</v>
      </c>
      <c r="P21" s="22" t="s">
        <v>51</v>
      </c>
      <c r="Q21" s="22" t="s">
        <v>52</v>
      </c>
      <c r="R21" s="93" t="s">
        <v>53</v>
      </c>
    </row>
    <row r="22" spans="2:28">
      <c r="B22" s="25"/>
      <c r="C22" s="74" t="s">
        <v>48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5" t="s">
        <v>69</v>
      </c>
      <c r="M22" s="69" t="s">
        <v>33</v>
      </c>
      <c r="N22" s="95">
        <v>42.615000000000002</v>
      </c>
      <c r="O22" s="80">
        <v>16.533011999999999</v>
      </c>
      <c r="P22" s="80">
        <v>19.641098</v>
      </c>
      <c r="Q22" s="80">
        <v>42.171048999999996</v>
      </c>
      <c r="R22" s="98">
        <v>78.78</v>
      </c>
    </row>
    <row r="23" spans="2:28">
      <c r="L23" s="8"/>
      <c r="M23" s="25" t="s">
        <v>34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99">
        <v>76.841999999999999</v>
      </c>
    </row>
    <row r="24" spans="2:28" ht="17" thickBot="1">
      <c r="B24" s="16" t="s">
        <v>21</v>
      </c>
      <c r="C24" s="16"/>
      <c r="L24" s="8"/>
      <c r="M24" s="25" t="s">
        <v>35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99">
        <v>76.376000000000005</v>
      </c>
    </row>
    <row r="25" spans="2:28">
      <c r="B25" s="137" t="s">
        <v>15</v>
      </c>
      <c r="C25" s="70"/>
      <c r="D25" s="77"/>
      <c r="L25" s="8"/>
      <c r="M25" s="25" t="s">
        <v>36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99">
        <v>78.47</v>
      </c>
    </row>
    <row r="26" spans="2:28">
      <c r="B26" s="138"/>
      <c r="C26" s="71"/>
      <c r="D26" s="78" t="s">
        <v>72</v>
      </c>
      <c r="L26" s="8"/>
      <c r="M26" s="25" t="s">
        <v>37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99">
        <v>74.08</v>
      </c>
    </row>
    <row r="27" spans="2:28" ht="17" thickBot="1">
      <c r="B27" s="138"/>
      <c r="C27" s="71" t="s">
        <v>71</v>
      </c>
      <c r="D27" s="168" t="s">
        <v>49</v>
      </c>
      <c r="L27" s="8"/>
      <c r="M27" s="25" t="s">
        <v>38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99">
        <v>98.539000000000001</v>
      </c>
    </row>
    <row r="28" spans="2:28" ht="17" thickBot="1">
      <c r="B28" s="65" t="s">
        <v>2</v>
      </c>
      <c r="C28" s="165" t="s">
        <v>33</v>
      </c>
      <c r="D28" s="81">
        <v>3.4590000000000001</v>
      </c>
      <c r="L28" s="9"/>
      <c r="M28" s="64" t="s">
        <v>40</v>
      </c>
      <c r="N28" s="96">
        <v>42.396000000000001</v>
      </c>
      <c r="O28" s="84">
        <v>14.684063</v>
      </c>
      <c r="P28" s="85">
        <v>20.2498</v>
      </c>
      <c r="Q28" s="47">
        <v>43.770479999999999</v>
      </c>
      <c r="R28" s="100">
        <v>74.396000000000001</v>
      </c>
    </row>
    <row r="29" spans="2:28">
      <c r="B29" s="20"/>
      <c r="C29" s="166" t="s">
        <v>34</v>
      </c>
      <c r="D29" s="82">
        <v>3.6059999999999999</v>
      </c>
      <c r="M29" s="74" t="s">
        <v>41</v>
      </c>
      <c r="N29" s="97">
        <f>AVERAGE(N22:N28)</f>
        <v>41.849285714285713</v>
      </c>
      <c r="O29" s="97">
        <f t="shared" ref="O29:P29" si="6">AVERAGE(O22:O28)</f>
        <v>14.184308999999999</v>
      </c>
      <c r="P29" s="97">
        <f t="shared" si="6"/>
        <v>20.703462714285713</v>
      </c>
      <c r="Q29" s="97">
        <f>AVERAGE(Q22:Q28)</f>
        <v>43.084435714285711</v>
      </c>
      <c r="R29" s="97">
        <f>AVERAGE(R22:R28)</f>
        <v>79.640428571428558</v>
      </c>
    </row>
    <row r="30" spans="2:28" ht="17" thickBot="1">
      <c r="B30" s="21"/>
      <c r="C30" s="167" t="s">
        <v>35</v>
      </c>
      <c r="D30" s="83">
        <v>3.7869999999999999</v>
      </c>
      <c r="M30" s="74" t="s">
        <v>48</v>
      </c>
      <c r="N30" s="97">
        <f>STDEV(N22:N28)</f>
        <v>0.58910432417518777</v>
      </c>
      <c r="O30" s="97">
        <f t="shared" ref="O30:R30" si="7">STDEV(O22:O28)</f>
        <v>2.2872797945274939</v>
      </c>
      <c r="P30" s="97">
        <f t="shared" si="7"/>
        <v>1.8869742062776684</v>
      </c>
      <c r="Q30" s="97">
        <f t="shared" si="7"/>
        <v>5.8939525038465073</v>
      </c>
      <c r="R30" s="97">
        <f t="shared" si="7"/>
        <v>8.5261982121213293</v>
      </c>
    </row>
    <row r="31" spans="2:28">
      <c r="B31" s="25"/>
      <c r="C31" s="74" t="s">
        <v>41</v>
      </c>
      <c r="D31" s="45">
        <f>AVERAGE(D28:D30)</f>
        <v>3.6173333333333333</v>
      </c>
    </row>
    <row r="32" spans="2:28" ht="17" thickBot="1">
      <c r="B32" s="25"/>
      <c r="C32" s="74" t="s">
        <v>68</v>
      </c>
      <c r="D32" s="97">
        <f>MEDIAN(D28:D30)</f>
        <v>3.6059999999999999</v>
      </c>
      <c r="L32" s="16" t="s">
        <v>21</v>
      </c>
      <c r="M32" s="16"/>
    </row>
    <row r="33" spans="2:18">
      <c r="C33" s="74" t="s">
        <v>48</v>
      </c>
      <c r="D33" s="45">
        <f>STDEV(D28:D30)</f>
        <v>0.16429343667150342</v>
      </c>
      <c r="L33" s="137" t="s">
        <v>15</v>
      </c>
      <c r="M33" s="73"/>
      <c r="N33" s="77"/>
    </row>
    <row r="34" spans="2:18" ht="17" thickBot="1">
      <c r="B34" s="16" t="s">
        <v>21</v>
      </c>
      <c r="C34" s="16"/>
      <c r="L34" s="138"/>
      <c r="M34" s="72"/>
      <c r="N34" s="78" t="s">
        <v>72</v>
      </c>
    </row>
    <row r="35" spans="2:18" ht="17" thickBot="1">
      <c r="B35" s="137" t="s">
        <v>15</v>
      </c>
      <c r="C35" s="103"/>
      <c r="D35" s="142"/>
      <c r="E35" s="143"/>
      <c r="F35" s="143"/>
      <c r="G35" s="143"/>
      <c r="H35" s="144"/>
      <c r="L35" s="138"/>
      <c r="M35" s="72" t="s">
        <v>71</v>
      </c>
      <c r="N35" s="169" t="s">
        <v>49</v>
      </c>
    </row>
    <row r="36" spans="2:18">
      <c r="B36" s="138"/>
      <c r="C36" s="104"/>
      <c r="D36" s="145"/>
      <c r="E36" s="146"/>
      <c r="F36" s="146"/>
      <c r="G36" s="146"/>
      <c r="H36" s="147"/>
      <c r="L36" s="68" t="s">
        <v>2</v>
      </c>
      <c r="M36" s="170" t="s">
        <v>33</v>
      </c>
      <c r="N36" s="81">
        <v>4.58</v>
      </c>
    </row>
    <row r="37" spans="2:18" ht="17" thickBot="1">
      <c r="B37" s="138"/>
      <c r="C37" s="104" t="s">
        <v>71</v>
      </c>
      <c r="D37" s="94" t="s">
        <v>23</v>
      </c>
      <c r="E37" s="67" t="s">
        <v>24</v>
      </c>
      <c r="F37" s="22" t="s">
        <v>29</v>
      </c>
      <c r="G37" s="22" t="s">
        <v>30</v>
      </c>
      <c r="H37" s="93" t="s">
        <v>47</v>
      </c>
      <c r="L37" s="8"/>
      <c r="M37" s="171" t="s">
        <v>34</v>
      </c>
      <c r="N37" s="82">
        <v>4.859</v>
      </c>
    </row>
    <row r="38" spans="2:18">
      <c r="B38" s="65" t="s">
        <v>60</v>
      </c>
      <c r="C38" s="163">
        <v>1</v>
      </c>
      <c r="D38" s="95">
        <v>19.303889000000002</v>
      </c>
      <c r="E38" s="80">
        <v>37.367761999999999</v>
      </c>
      <c r="F38" s="80">
        <v>64.585999999999999</v>
      </c>
      <c r="G38" s="80">
        <v>75.789000000000001</v>
      </c>
      <c r="H38" s="98">
        <v>132.91499999999999</v>
      </c>
      <c r="L38" s="8"/>
      <c r="M38" s="171" t="s">
        <v>35</v>
      </c>
      <c r="N38" s="82">
        <v>4.5979999999999999</v>
      </c>
    </row>
    <row r="39" spans="2:18">
      <c r="B39" s="20"/>
      <c r="C39" s="164">
        <v>3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99">
        <v>180.43299999999999</v>
      </c>
      <c r="L39" s="8"/>
      <c r="M39" s="171" t="s">
        <v>36</v>
      </c>
      <c r="N39" s="82">
        <v>4.71</v>
      </c>
    </row>
    <row r="40" spans="2:18" ht="17" thickBot="1">
      <c r="B40" s="21"/>
      <c r="C40" s="121">
        <v>4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0">
        <v>155.619</v>
      </c>
      <c r="L40" s="8"/>
      <c r="M40" s="171" t="s">
        <v>37</v>
      </c>
      <c r="N40" s="82">
        <v>4.4950000000000001</v>
      </c>
    </row>
    <row r="41" spans="2:18">
      <c r="B41" s="25"/>
      <c r="C41" s="74" t="s">
        <v>41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171" t="s">
        <v>38</v>
      </c>
      <c r="N41" s="82">
        <v>4.4210000000000003</v>
      </c>
    </row>
    <row r="42" spans="2:18" ht="17" thickBot="1">
      <c r="B42" s="25"/>
      <c r="C42" s="74" t="s">
        <v>48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122" t="s">
        <v>40</v>
      </c>
      <c r="N42" s="86">
        <v>4.5679999999999996</v>
      </c>
    </row>
    <row r="43" spans="2:18">
      <c r="M43" s="74" t="s">
        <v>41</v>
      </c>
      <c r="N43" s="97">
        <f>AVERAGE(N36:N42)</f>
        <v>4.6044285714285715</v>
      </c>
    </row>
    <row r="44" spans="2:18">
      <c r="M44" s="74" t="s">
        <v>68</v>
      </c>
      <c r="N44" s="97">
        <f>MEDIAN(N36:N42)</f>
        <v>4.58</v>
      </c>
    </row>
    <row r="45" spans="2:18" ht="17" thickBot="1">
      <c r="B45" s="16" t="s">
        <v>21</v>
      </c>
      <c r="C45" s="16"/>
      <c r="M45" s="74" t="s">
        <v>48</v>
      </c>
      <c r="N45" s="97">
        <f>STDEV(N36:N42)</f>
        <v>0.14349083262570828</v>
      </c>
    </row>
    <row r="46" spans="2:18">
      <c r="B46" s="137" t="s">
        <v>15</v>
      </c>
      <c r="C46" s="108"/>
      <c r="D46" s="142"/>
      <c r="E46" s="143"/>
      <c r="F46" s="143"/>
      <c r="G46" s="143"/>
      <c r="H46" s="144"/>
    </row>
    <row r="47" spans="2:18" ht="17" thickBot="1">
      <c r="B47" s="138"/>
      <c r="C47" s="109"/>
      <c r="D47" s="145" t="s">
        <v>72</v>
      </c>
      <c r="E47" s="146"/>
      <c r="F47" s="146"/>
      <c r="G47" s="146"/>
      <c r="H47" s="147"/>
      <c r="L47" s="16" t="s">
        <v>21</v>
      </c>
      <c r="M47" s="16"/>
    </row>
    <row r="48" spans="2:18" ht="17" thickBot="1">
      <c r="B48" s="138"/>
      <c r="C48" s="109" t="s">
        <v>71</v>
      </c>
      <c r="D48" s="94" t="s">
        <v>49</v>
      </c>
      <c r="E48" s="67" t="s">
        <v>50</v>
      </c>
      <c r="F48" s="120" t="s">
        <v>51</v>
      </c>
      <c r="G48" s="120" t="s">
        <v>52</v>
      </c>
      <c r="H48" s="93" t="s">
        <v>53</v>
      </c>
      <c r="L48" s="137" t="s">
        <v>15</v>
      </c>
      <c r="M48" s="103"/>
      <c r="N48" s="142"/>
      <c r="O48" s="143"/>
      <c r="P48" s="143"/>
      <c r="Q48" s="143"/>
      <c r="R48" s="144"/>
    </row>
    <row r="49" spans="2:18">
      <c r="B49" s="65" t="s">
        <v>32</v>
      </c>
      <c r="C49" s="163" t="s">
        <v>58</v>
      </c>
      <c r="D49" s="95">
        <v>64.5</v>
      </c>
      <c r="E49" s="80">
        <v>45.6</v>
      </c>
      <c r="F49" s="80">
        <v>66.599999999999994</v>
      </c>
      <c r="G49" s="80">
        <v>124</v>
      </c>
      <c r="H49" s="98">
        <v>263.2</v>
      </c>
      <c r="L49" s="138"/>
      <c r="M49" s="104"/>
      <c r="N49" s="145"/>
      <c r="O49" s="146"/>
      <c r="P49" s="146"/>
      <c r="Q49" s="146"/>
      <c r="R49" s="147"/>
    </row>
    <row r="50" spans="2:18" ht="17" thickBot="1">
      <c r="B50" s="20"/>
      <c r="C50" s="164" t="s">
        <v>34</v>
      </c>
      <c r="D50" s="58">
        <v>63</v>
      </c>
      <c r="E50" s="45">
        <v>44.2</v>
      </c>
      <c r="F50" s="45">
        <v>65</v>
      </c>
      <c r="G50" s="45">
        <v>147.5</v>
      </c>
      <c r="H50" s="99">
        <v>279.2</v>
      </c>
      <c r="L50" s="138"/>
      <c r="M50" s="104" t="s">
        <v>39</v>
      </c>
      <c r="N50" s="94" t="s">
        <v>49</v>
      </c>
      <c r="O50" s="67" t="s">
        <v>50</v>
      </c>
      <c r="P50" s="120" t="s">
        <v>51</v>
      </c>
      <c r="Q50" s="120" t="s">
        <v>52</v>
      </c>
      <c r="R50" s="93" t="s">
        <v>53</v>
      </c>
    </row>
    <row r="51" spans="2:18" ht="17" thickBot="1">
      <c r="B51" s="21"/>
      <c r="C51" s="121" t="s">
        <v>35</v>
      </c>
      <c r="D51" s="62">
        <v>64</v>
      </c>
      <c r="E51" s="47">
        <v>44.2</v>
      </c>
      <c r="F51" s="47">
        <v>65.3</v>
      </c>
      <c r="G51" s="47">
        <v>182</v>
      </c>
      <c r="H51" s="100">
        <v>353.4</v>
      </c>
      <c r="L51" s="68" t="s">
        <v>60</v>
      </c>
      <c r="M51" s="69" t="s">
        <v>58</v>
      </c>
      <c r="N51" s="95">
        <v>17.650673000000001</v>
      </c>
      <c r="O51" s="80">
        <v>27.422999999999998</v>
      </c>
      <c r="P51" s="80">
        <v>50.039000000000001</v>
      </c>
      <c r="Q51" s="80">
        <v>83.334999999999994</v>
      </c>
      <c r="R51" s="98">
        <v>110.124</v>
      </c>
    </row>
    <row r="52" spans="2:18">
      <c r="B52" s="25"/>
      <c r="C52" s="74" t="s">
        <v>41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34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99">
        <v>120.90900000000001</v>
      </c>
    </row>
    <row r="53" spans="2:18">
      <c r="B53" s="25"/>
      <c r="C53" s="74" t="s">
        <v>68</v>
      </c>
      <c r="D53" s="97">
        <f>MEDIAN(D49:D51)</f>
        <v>64</v>
      </c>
      <c r="E53" s="97">
        <f t="shared" ref="E53:H53" si="11">MEDIAN(E49:E51)</f>
        <v>44.2</v>
      </c>
      <c r="F53" s="97">
        <f t="shared" si="11"/>
        <v>65.3</v>
      </c>
      <c r="G53" s="97">
        <f t="shared" si="11"/>
        <v>147.5</v>
      </c>
      <c r="H53" s="97">
        <f t="shared" si="11"/>
        <v>279.2</v>
      </c>
      <c r="L53" s="8"/>
      <c r="M53" s="25" t="s">
        <v>35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99">
        <v>112.61499999999999</v>
      </c>
    </row>
    <row r="54" spans="2:18">
      <c r="C54" s="74" t="s">
        <v>48</v>
      </c>
      <c r="D54" s="45">
        <f>STDEV(D49:D51)</f>
        <v>0.76376261582597338</v>
      </c>
      <c r="E54" s="45">
        <f>STDEV(E49:E51)</f>
        <v>0.80829037686547522</v>
      </c>
      <c r="F54" s="45">
        <f>STDEV(F49:F51)</f>
        <v>0.85049005481153561</v>
      </c>
      <c r="G54" s="45">
        <f>STDEV(G49:G51)</f>
        <v>29.173332571602714</v>
      </c>
      <c r="H54" s="45">
        <f>STDEV(H49:H51)</f>
        <v>48.127746674865506</v>
      </c>
      <c r="L54" s="8"/>
      <c r="M54" s="25" t="s">
        <v>36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99">
        <v>214.214</v>
      </c>
    </row>
    <row r="55" spans="2:18">
      <c r="L55" s="8"/>
      <c r="M55" s="25" t="s">
        <v>37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99">
        <v>165.518</v>
      </c>
    </row>
    <row r="56" spans="2:18">
      <c r="L56" s="8"/>
      <c r="M56" s="25" t="s">
        <v>38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99">
        <v>135.69999999999999</v>
      </c>
    </row>
    <row r="57" spans="2:18" ht="17" thickBot="1">
      <c r="L57" s="9"/>
      <c r="M57" s="64" t="s">
        <v>40</v>
      </c>
      <c r="N57" s="96">
        <v>17.010323</v>
      </c>
      <c r="O57" s="84">
        <v>22.979990999999998</v>
      </c>
      <c r="P57" s="85">
        <v>42.622</v>
      </c>
      <c r="Q57" s="47">
        <v>89.733999999999995</v>
      </c>
      <c r="R57" s="100">
        <v>128.99700000000001</v>
      </c>
    </row>
    <row r="58" spans="2:18">
      <c r="M58" s="74" t="s">
        <v>41</v>
      </c>
      <c r="N58" s="97">
        <f>AVERAGE(N51:N57)</f>
        <v>19.541167428571431</v>
      </c>
      <c r="O58" s="97">
        <f t="shared" ref="O58:P58" si="12">AVERAGE(O51:O57)</f>
        <v>28.592677142857148</v>
      </c>
      <c r="P58" s="97">
        <f t="shared" si="12"/>
        <v>47.905285714285718</v>
      </c>
      <c r="Q58" s="97">
        <f>AVERAGE(Q51:Q57)</f>
        <v>88.116428571428585</v>
      </c>
      <c r="R58" s="97">
        <f>AVERAGE(R51:R57)</f>
        <v>141.15385714285716</v>
      </c>
    </row>
    <row r="59" spans="2:18">
      <c r="M59" s="74" t="s">
        <v>48</v>
      </c>
      <c r="N59" s="97">
        <f>STDEV(N51:N57)</f>
        <v>3.3505988206607205</v>
      </c>
      <c r="O59" s="97">
        <f t="shared" ref="O59:R59" si="13">STDEV(O51:O57)</f>
        <v>5.1414570709205272</v>
      </c>
      <c r="P59" s="97">
        <f t="shared" si="13"/>
        <v>3.8711372882864672</v>
      </c>
      <c r="Q59" s="97">
        <f t="shared" si="13"/>
        <v>5.5062156047247459</v>
      </c>
      <c r="R59" s="97">
        <f t="shared" si="13"/>
        <v>37.184455324900426</v>
      </c>
    </row>
    <row r="62" spans="2:18" ht="17" thickBot="1">
      <c r="L62" s="16" t="s">
        <v>21</v>
      </c>
      <c r="M62" s="16"/>
    </row>
    <row r="63" spans="2:18">
      <c r="L63" s="137" t="s">
        <v>15</v>
      </c>
      <c r="M63" s="108"/>
      <c r="N63" s="142"/>
      <c r="O63" s="143"/>
      <c r="P63" s="143"/>
      <c r="Q63" s="143"/>
      <c r="R63" s="144"/>
    </row>
    <row r="64" spans="2:18">
      <c r="L64" s="138"/>
      <c r="M64" s="109"/>
      <c r="N64" s="145" t="s">
        <v>72</v>
      </c>
      <c r="O64" s="146"/>
      <c r="P64" s="146"/>
      <c r="Q64" s="146"/>
      <c r="R64" s="147"/>
    </row>
    <row r="65" spans="12:18" ht="17" thickBot="1">
      <c r="L65" s="138"/>
      <c r="M65" s="109" t="s">
        <v>71</v>
      </c>
      <c r="N65" s="94" t="s">
        <v>49</v>
      </c>
      <c r="O65" s="67" t="s">
        <v>50</v>
      </c>
      <c r="P65" s="120" t="s">
        <v>51</v>
      </c>
      <c r="Q65" s="120" t="s">
        <v>52</v>
      </c>
      <c r="R65" s="93" t="s">
        <v>53</v>
      </c>
    </row>
    <row r="66" spans="12:18">
      <c r="L66" s="68" t="s">
        <v>32</v>
      </c>
      <c r="M66" s="170" t="s">
        <v>58</v>
      </c>
      <c r="N66" s="95">
        <v>56.5</v>
      </c>
      <c r="O66" s="80">
        <v>42.3</v>
      </c>
      <c r="P66" s="80">
        <v>69.2</v>
      </c>
      <c r="Q66" s="80">
        <v>107.1</v>
      </c>
      <c r="R66" s="98">
        <v>150.19999999999999</v>
      </c>
    </row>
    <row r="67" spans="12:18">
      <c r="L67" s="8"/>
      <c r="M67" s="171" t="s">
        <v>34</v>
      </c>
      <c r="N67" s="58">
        <v>54.5</v>
      </c>
      <c r="O67" s="45">
        <v>40.6</v>
      </c>
      <c r="P67" s="45">
        <v>70.3</v>
      </c>
      <c r="Q67" s="45">
        <v>128</v>
      </c>
      <c r="R67" s="99">
        <v>150.1</v>
      </c>
    </row>
    <row r="68" spans="12:18">
      <c r="L68" s="8"/>
      <c r="M68" s="171" t="s">
        <v>35</v>
      </c>
      <c r="N68" s="58">
        <v>55.6</v>
      </c>
      <c r="O68" s="45">
        <v>40.9</v>
      </c>
      <c r="P68" s="45">
        <v>68</v>
      </c>
      <c r="Q68" s="45">
        <v>155.1</v>
      </c>
      <c r="R68" s="99">
        <v>264.60000000000002</v>
      </c>
    </row>
    <row r="69" spans="12:18">
      <c r="L69" s="8"/>
      <c r="M69" s="171" t="s">
        <v>36</v>
      </c>
      <c r="N69" s="58">
        <v>59.3</v>
      </c>
      <c r="O69" s="45">
        <v>45.1</v>
      </c>
      <c r="P69" s="45">
        <v>71</v>
      </c>
      <c r="Q69" s="45">
        <v>132.80000000000001</v>
      </c>
      <c r="R69" s="99">
        <v>192.9</v>
      </c>
    </row>
    <row r="70" spans="12:18">
      <c r="L70" s="8"/>
      <c r="M70" s="171" t="s">
        <v>37</v>
      </c>
      <c r="N70" s="58">
        <v>58.8</v>
      </c>
      <c r="O70" s="45">
        <v>44.7</v>
      </c>
      <c r="P70" s="45">
        <v>60.6</v>
      </c>
      <c r="Q70" s="45">
        <v>119.7</v>
      </c>
      <c r="R70" s="99">
        <v>279.7</v>
      </c>
    </row>
    <row r="71" spans="12:18">
      <c r="L71" s="8"/>
      <c r="M71" s="171" t="s">
        <v>38</v>
      </c>
      <c r="N71" s="58">
        <v>58.3</v>
      </c>
      <c r="O71" s="45">
        <v>44.1</v>
      </c>
      <c r="P71" s="45">
        <v>64.5</v>
      </c>
      <c r="Q71" s="45">
        <v>151.69999999999999</v>
      </c>
      <c r="R71" s="99">
        <v>149.80000000000001</v>
      </c>
    </row>
    <row r="72" spans="12:18" ht="17" thickBot="1">
      <c r="L72" s="9"/>
      <c r="M72" s="122" t="s">
        <v>40</v>
      </c>
      <c r="N72" s="96">
        <v>55.9</v>
      </c>
      <c r="O72" s="84">
        <v>41.6</v>
      </c>
      <c r="P72" s="85">
        <v>66</v>
      </c>
      <c r="Q72" s="47">
        <v>147.4</v>
      </c>
      <c r="R72" s="100">
        <v>129.80000000000001</v>
      </c>
    </row>
    <row r="73" spans="12:18">
      <c r="M73" s="74" t="s">
        <v>41</v>
      </c>
      <c r="N73" s="97">
        <f>AVERAGE(N66:N72)</f>
        <v>56.98571428571428</v>
      </c>
      <c r="O73" s="97">
        <f t="shared" ref="O73:P73" si="14">AVERAGE(O66:O72)</f>
        <v>42.757142857142867</v>
      </c>
      <c r="P73" s="97">
        <f t="shared" si="14"/>
        <v>67.085714285714289</v>
      </c>
      <c r="Q73" s="97">
        <f>AVERAGE(Q66:Q72)</f>
        <v>134.54285714285714</v>
      </c>
      <c r="R73" s="97">
        <f>AVERAGE(R66:R72)</f>
        <v>188.15714285714284</v>
      </c>
    </row>
    <row r="74" spans="12:18">
      <c r="M74" s="74" t="s">
        <v>68</v>
      </c>
      <c r="N74" s="97">
        <f>MEDIAN(N66:N72)</f>
        <v>56.5</v>
      </c>
      <c r="O74" s="97">
        <f t="shared" ref="O74:R74" si="15">MEDIAN(O66:O72)</f>
        <v>42.3</v>
      </c>
      <c r="P74" s="97">
        <f t="shared" si="15"/>
        <v>68</v>
      </c>
      <c r="Q74" s="97">
        <f t="shared" si="15"/>
        <v>132.80000000000001</v>
      </c>
      <c r="R74" s="97">
        <f t="shared" si="15"/>
        <v>150.19999999999999</v>
      </c>
    </row>
    <row r="75" spans="12:18">
      <c r="M75" s="74" t="s">
        <v>48</v>
      </c>
      <c r="N75" s="97">
        <f>STDEV(N66:N72)</f>
        <v>1.8206487593058416</v>
      </c>
      <c r="O75" s="97">
        <f>STDEV(O66:O72)</f>
        <v>1.8581865199320402</v>
      </c>
      <c r="P75" s="97">
        <f>STDEV(P66:P72)</f>
        <v>3.67170649309399</v>
      </c>
      <c r="Q75" s="97">
        <f>STDEV(Q66:Q72)</f>
        <v>17.802327295689569</v>
      </c>
      <c r="R75" s="97">
        <f>STDEV(R66:R72)</f>
        <v>60.569542872713981</v>
      </c>
    </row>
    <row r="96" spans="14:14" ht="18">
      <c r="N96" s="106"/>
    </row>
  </sheetData>
  <mergeCells count="29"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L63:L65"/>
    <mergeCell ref="N63:R63"/>
    <mergeCell ref="N64:R64"/>
    <mergeCell ref="L48:L50"/>
    <mergeCell ref="N48:R48"/>
    <mergeCell ref="N49:R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2:L7"/>
  <sheetViews>
    <sheetView workbookViewId="0">
      <selection activeCell="E10" sqref="E10"/>
    </sheetView>
  </sheetViews>
  <sheetFormatPr baseColWidth="10" defaultRowHeight="16"/>
  <cols>
    <col min="2" max="2" width="12" bestFit="1" customWidth="1"/>
    <col min="3" max="3" width="20.83203125" bestFit="1" customWidth="1"/>
    <col min="6" max="6" width="10.83203125" style="113"/>
    <col min="8" max="8" width="12" bestFit="1" customWidth="1"/>
    <col min="9" max="9" width="10.83203125" style="113"/>
    <col min="11" max="11" width="11.83203125" bestFit="1" customWidth="1"/>
    <col min="12" max="12" width="10.83203125" style="113"/>
  </cols>
  <sheetData>
    <row r="2" spans="2:12">
      <c r="C2" s="16" t="s">
        <v>61</v>
      </c>
      <c r="E2" s="16" t="s">
        <v>1</v>
      </c>
      <c r="F2" s="116" t="s">
        <v>18</v>
      </c>
      <c r="H2" s="16" t="s">
        <v>2</v>
      </c>
      <c r="I2" s="116" t="s">
        <v>18</v>
      </c>
      <c r="K2" s="16" t="s">
        <v>67</v>
      </c>
      <c r="L2" s="116" t="s">
        <v>18</v>
      </c>
    </row>
    <row r="3" spans="2:12">
      <c r="B3" s="25" t="s">
        <v>1</v>
      </c>
      <c r="C3" s="36">
        <v>24</v>
      </c>
      <c r="E3" s="25" t="s">
        <v>1</v>
      </c>
      <c r="F3" s="114">
        <v>40</v>
      </c>
      <c r="H3" s="25" t="s">
        <v>2</v>
      </c>
      <c r="I3" s="114">
        <v>96</v>
      </c>
      <c r="K3" s="74" t="s">
        <v>32</v>
      </c>
      <c r="L3" s="115">
        <v>8</v>
      </c>
    </row>
    <row r="4" spans="2:12">
      <c r="B4" s="25" t="s">
        <v>2</v>
      </c>
      <c r="C4" s="36">
        <v>24</v>
      </c>
      <c r="E4" s="25" t="s">
        <v>43</v>
      </c>
      <c r="F4" s="114">
        <v>24</v>
      </c>
      <c r="H4" s="74" t="s">
        <v>44</v>
      </c>
      <c r="I4" s="115">
        <v>24</v>
      </c>
      <c r="J4" s="45"/>
      <c r="K4" t="s">
        <v>66</v>
      </c>
      <c r="L4" s="113">
        <v>24</v>
      </c>
    </row>
    <row r="5" spans="2:12">
      <c r="B5" s="74" t="s">
        <v>32</v>
      </c>
      <c r="C5" s="76">
        <v>24</v>
      </c>
      <c r="E5" t="s">
        <v>62</v>
      </c>
      <c r="F5" s="113">
        <v>112</v>
      </c>
      <c r="H5" s="74" t="s">
        <v>45</v>
      </c>
      <c r="I5" s="115">
        <v>24</v>
      </c>
      <c r="J5" s="36"/>
      <c r="K5" t="s">
        <v>65</v>
      </c>
      <c r="L5" s="113">
        <v>160</v>
      </c>
    </row>
    <row r="6" spans="2:12">
      <c r="B6" s="74"/>
      <c r="C6" s="76"/>
      <c r="H6" s="74" t="s">
        <v>63</v>
      </c>
      <c r="I6" s="113">
        <v>160</v>
      </c>
    </row>
    <row r="7" spans="2:12">
      <c r="H7" s="74" t="s">
        <v>64</v>
      </c>
      <c r="I7" s="113">
        <v>16</v>
      </c>
    </row>
  </sheetData>
  <sortState xmlns:xlrd2="http://schemas.microsoft.com/office/spreadsheetml/2017/richdata2" ref="B4:C8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K9"/>
  <sheetViews>
    <sheetView topLeftCell="H1" zoomScale="130" zoomScaleNormal="130" workbookViewId="0">
      <selection activeCell="I20" sqref="I20"/>
    </sheetView>
  </sheetViews>
  <sheetFormatPr baseColWidth="10" defaultRowHeight="16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1" width="15.83203125" customWidth="1"/>
  </cols>
  <sheetData>
    <row r="1" spans="2:11" ht="17" thickBot="1"/>
    <row r="2" spans="2:11">
      <c r="B2" s="150" t="s">
        <v>3</v>
      </c>
      <c r="C2" s="151"/>
      <c r="D2" s="151"/>
      <c r="E2" s="151"/>
      <c r="F2" s="151"/>
      <c r="G2" s="152"/>
      <c r="I2" s="150" t="s">
        <v>3</v>
      </c>
      <c r="J2" s="151"/>
      <c r="K2" s="152"/>
    </row>
    <row r="3" spans="2:11" ht="17" thickBot="1">
      <c r="B3" s="153" t="s">
        <v>4</v>
      </c>
      <c r="C3" s="154"/>
      <c r="D3" s="154"/>
      <c r="E3" s="154"/>
      <c r="F3" s="154"/>
      <c r="G3" s="155"/>
      <c r="I3" s="153" t="s">
        <v>57</v>
      </c>
      <c r="J3" s="154"/>
      <c r="K3" s="155"/>
    </row>
    <row r="4" spans="2:11">
      <c r="B4" s="148" t="s">
        <v>6</v>
      </c>
      <c r="C4" s="150" t="s">
        <v>5</v>
      </c>
      <c r="D4" s="151"/>
      <c r="E4" s="151"/>
      <c r="F4" s="151"/>
      <c r="G4" s="152"/>
      <c r="I4" s="148" t="s">
        <v>6</v>
      </c>
      <c r="J4" s="150" t="s">
        <v>5</v>
      </c>
      <c r="K4" s="152"/>
    </row>
    <row r="5" spans="2:11">
      <c r="B5" s="149"/>
      <c r="C5" s="157" t="s">
        <v>8</v>
      </c>
      <c r="D5" s="158"/>
      <c r="E5" s="158"/>
      <c r="F5" s="158"/>
      <c r="G5" s="159"/>
      <c r="I5" s="149"/>
      <c r="J5" s="157" t="s">
        <v>14</v>
      </c>
      <c r="K5" s="159"/>
    </row>
    <row r="6" spans="2:11" ht="17" thickBot="1">
      <c r="B6" s="156"/>
      <c r="C6" s="11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I6" s="156"/>
      <c r="J6" s="117" t="s">
        <v>0</v>
      </c>
      <c r="K6" s="13" t="s">
        <v>7</v>
      </c>
    </row>
    <row r="7" spans="2:11">
      <c r="B7" s="8" t="s">
        <v>1</v>
      </c>
      <c r="C7" s="3" t="s">
        <v>55</v>
      </c>
      <c r="D7" s="2" t="s">
        <v>55</v>
      </c>
      <c r="E7" s="1" t="s">
        <v>55</v>
      </c>
      <c r="F7" s="14" t="s">
        <v>55</v>
      </c>
      <c r="G7" s="4" t="s">
        <v>54</v>
      </c>
      <c r="I7" s="8" t="s">
        <v>1</v>
      </c>
      <c r="J7" s="3" t="s">
        <v>54</v>
      </c>
      <c r="K7" s="118" t="s">
        <v>55</v>
      </c>
    </row>
    <row r="8" spans="2:11">
      <c r="B8" s="8" t="s">
        <v>2</v>
      </c>
      <c r="C8" s="3" t="s">
        <v>55</v>
      </c>
      <c r="D8" s="2" t="s">
        <v>55</v>
      </c>
      <c r="E8" s="1" t="s">
        <v>55</v>
      </c>
      <c r="F8" s="14" t="s">
        <v>55</v>
      </c>
      <c r="G8" s="4" t="s">
        <v>55</v>
      </c>
      <c r="I8" s="8" t="s">
        <v>2</v>
      </c>
      <c r="J8" s="3" t="s">
        <v>54</v>
      </c>
      <c r="K8" s="118" t="s">
        <v>54</v>
      </c>
    </row>
    <row r="9" spans="2:11" ht="17" thickBot="1">
      <c r="B9" s="9" t="s">
        <v>32</v>
      </c>
      <c r="C9" s="5" t="s">
        <v>55</v>
      </c>
      <c r="D9" s="10" t="s">
        <v>55</v>
      </c>
      <c r="E9" s="6" t="s">
        <v>55</v>
      </c>
      <c r="F9" s="15" t="s">
        <v>55</v>
      </c>
      <c r="G9" s="7" t="s">
        <v>55</v>
      </c>
      <c r="I9" s="9" t="s">
        <v>32</v>
      </c>
      <c r="J9" s="5" t="s">
        <v>55</v>
      </c>
      <c r="K9" s="119" t="s">
        <v>56</v>
      </c>
    </row>
  </sheetData>
  <mergeCells count="10">
    <mergeCell ref="B2:G2"/>
    <mergeCell ref="B3:G3"/>
    <mergeCell ref="B4:B6"/>
    <mergeCell ref="C4:G4"/>
    <mergeCell ref="I2:K2"/>
    <mergeCell ref="I3:K3"/>
    <mergeCell ref="I4:I6"/>
    <mergeCell ref="J4:K4"/>
    <mergeCell ref="C5:G5"/>
    <mergeCell ref="J5:K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topLeftCell="G1" zoomScale="66" zoomScaleNormal="66" workbookViewId="0">
      <selection activeCell="AL25" sqref="AL25"/>
    </sheetView>
  </sheetViews>
  <sheetFormatPr baseColWidth="10" defaultRowHeight="16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/>
    <row r="2" spans="2:28" ht="17" thickBot="1">
      <c r="B2" s="161" t="s">
        <v>25</v>
      </c>
      <c r="C2" s="162"/>
      <c r="D2" s="162"/>
      <c r="E2" s="162"/>
      <c r="F2" s="162"/>
      <c r="G2" s="162"/>
      <c r="H2" s="162"/>
      <c r="I2" s="54"/>
      <c r="J2" s="27"/>
      <c r="L2" s="161" t="s">
        <v>26</v>
      </c>
      <c r="M2" s="162"/>
      <c r="N2" s="162"/>
      <c r="O2" s="162"/>
      <c r="P2" s="162"/>
      <c r="Q2" s="162"/>
      <c r="R2" s="162"/>
      <c r="S2" s="54"/>
      <c r="T2" s="27"/>
      <c r="V2" s="161" t="s">
        <v>27</v>
      </c>
      <c r="W2" s="162"/>
      <c r="X2" s="162"/>
      <c r="Y2" s="162"/>
      <c r="Z2" s="162"/>
      <c r="AA2" s="162"/>
      <c r="AB2" s="162"/>
    </row>
    <row r="3" spans="2:28">
      <c r="B3" s="16"/>
      <c r="L3" s="16"/>
      <c r="V3" s="16"/>
    </row>
    <row r="4" spans="2:28" ht="17" thickBot="1">
      <c r="B4" s="16" t="s">
        <v>20</v>
      </c>
      <c r="L4" s="16" t="s">
        <v>20</v>
      </c>
      <c r="V4" s="16" t="s">
        <v>20</v>
      </c>
    </row>
    <row r="5" spans="2:28">
      <c r="B5" s="137" t="s">
        <v>15</v>
      </c>
      <c r="C5" s="142" t="s">
        <v>16</v>
      </c>
      <c r="D5" s="143"/>
      <c r="E5" s="143"/>
      <c r="F5" s="143"/>
      <c r="G5" s="143"/>
      <c r="H5" s="143"/>
      <c r="I5" s="23"/>
      <c r="J5" s="28"/>
      <c r="L5" s="137" t="s">
        <v>15</v>
      </c>
      <c r="M5" s="142" t="s">
        <v>16</v>
      </c>
      <c r="N5" s="143"/>
      <c r="O5" s="143"/>
      <c r="P5" s="143"/>
      <c r="Q5" s="143"/>
      <c r="R5" s="143"/>
      <c r="S5" s="23"/>
      <c r="T5" s="28"/>
      <c r="V5" s="137" t="s">
        <v>15</v>
      </c>
      <c r="W5" s="142" t="s">
        <v>16</v>
      </c>
      <c r="X5" s="143"/>
      <c r="Y5" s="143"/>
      <c r="Z5" s="143"/>
      <c r="AA5" s="143"/>
      <c r="AB5" s="143"/>
    </row>
    <row r="6" spans="2:28">
      <c r="B6" s="138"/>
      <c r="C6" s="149" t="s">
        <v>17</v>
      </c>
      <c r="D6" s="146" t="s">
        <v>28</v>
      </c>
      <c r="E6" s="146"/>
      <c r="F6" s="146"/>
      <c r="G6" s="146"/>
      <c r="H6" s="146"/>
      <c r="I6" s="23"/>
      <c r="J6" s="28"/>
      <c r="L6" s="138"/>
      <c r="M6" s="149" t="s">
        <v>17</v>
      </c>
      <c r="N6" s="146" t="s">
        <v>28</v>
      </c>
      <c r="O6" s="146"/>
      <c r="P6" s="146"/>
      <c r="Q6" s="146"/>
      <c r="R6" s="146"/>
      <c r="S6" s="23"/>
      <c r="T6" s="28"/>
      <c r="V6" s="138"/>
      <c r="W6" s="149" t="s">
        <v>17</v>
      </c>
      <c r="X6" s="146" t="s">
        <v>28</v>
      </c>
      <c r="Y6" s="146"/>
      <c r="Z6" s="146"/>
      <c r="AA6" s="146"/>
      <c r="AB6" s="146"/>
    </row>
    <row r="7" spans="2:28" ht="17" thickBot="1">
      <c r="B7" s="138"/>
      <c r="C7" s="160"/>
      <c r="D7" s="22" t="s">
        <v>22</v>
      </c>
      <c r="E7" s="22" t="s">
        <v>23</v>
      </c>
      <c r="F7" s="22" t="s">
        <v>24</v>
      </c>
      <c r="G7" s="22" t="s">
        <v>29</v>
      </c>
      <c r="H7" s="22" t="s">
        <v>30</v>
      </c>
      <c r="I7" s="22"/>
      <c r="J7" s="29"/>
      <c r="L7" s="138"/>
      <c r="M7" s="160"/>
      <c r="N7" s="22" t="s">
        <v>22</v>
      </c>
      <c r="O7" s="22" t="s">
        <v>23</v>
      </c>
      <c r="P7" s="22" t="s">
        <v>24</v>
      </c>
      <c r="Q7" s="22" t="s">
        <v>29</v>
      </c>
      <c r="R7" s="22" t="s">
        <v>30</v>
      </c>
      <c r="S7" s="22"/>
      <c r="T7" s="29"/>
      <c r="V7" s="138"/>
      <c r="W7" s="160"/>
      <c r="X7" s="22" t="s">
        <v>22</v>
      </c>
      <c r="Y7" s="22" t="s">
        <v>23</v>
      </c>
      <c r="Z7" s="22" t="s">
        <v>24</v>
      </c>
      <c r="AA7" s="22" t="s">
        <v>29</v>
      </c>
      <c r="AB7" s="22" t="s">
        <v>30</v>
      </c>
    </row>
    <row r="8" spans="2:28">
      <c r="B8" s="18" t="s">
        <v>19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19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19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>
      <c r="B10" s="8" t="s">
        <v>42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42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42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>
      <c r="B14" s="16" t="s">
        <v>31</v>
      </c>
      <c r="L14" s="16" t="s">
        <v>31</v>
      </c>
      <c r="V14" s="16" t="s">
        <v>31</v>
      </c>
    </row>
    <row r="15" spans="2:28">
      <c r="B15" s="137" t="s">
        <v>15</v>
      </c>
      <c r="C15" s="142" t="s">
        <v>16</v>
      </c>
      <c r="D15" s="143"/>
      <c r="E15" s="143"/>
      <c r="F15" s="143"/>
      <c r="G15" s="143"/>
      <c r="H15" s="143"/>
      <c r="L15" s="137" t="s">
        <v>15</v>
      </c>
      <c r="M15" s="142" t="s">
        <v>16</v>
      </c>
      <c r="N15" s="143"/>
      <c r="O15" s="143"/>
      <c r="P15" s="143"/>
      <c r="Q15" s="143"/>
      <c r="R15" s="143"/>
      <c r="V15" s="137" t="s">
        <v>15</v>
      </c>
      <c r="W15" s="142" t="s">
        <v>16</v>
      </c>
      <c r="X15" s="143"/>
      <c r="Y15" s="143"/>
      <c r="Z15" s="143"/>
      <c r="AA15" s="143"/>
      <c r="AB15" s="143"/>
    </row>
    <row r="16" spans="2:28">
      <c r="B16" s="138"/>
      <c r="C16" s="149" t="s">
        <v>17</v>
      </c>
      <c r="D16" s="146" t="s">
        <v>28</v>
      </c>
      <c r="E16" s="146"/>
      <c r="F16" s="146"/>
      <c r="G16" s="146"/>
      <c r="H16" s="146"/>
      <c r="L16" s="138"/>
      <c r="M16" s="149" t="s">
        <v>17</v>
      </c>
      <c r="N16" s="146" t="s">
        <v>28</v>
      </c>
      <c r="O16" s="146"/>
      <c r="P16" s="146"/>
      <c r="Q16" s="146"/>
      <c r="R16" s="146"/>
      <c r="V16" s="138"/>
      <c r="W16" s="149" t="s">
        <v>17</v>
      </c>
      <c r="X16" s="146" t="s">
        <v>28</v>
      </c>
      <c r="Y16" s="146"/>
      <c r="Z16" s="146"/>
      <c r="AA16" s="146"/>
      <c r="AB16" s="146"/>
    </row>
    <row r="17" spans="2:28" ht="17" thickBot="1">
      <c r="B17" s="138"/>
      <c r="C17" s="160"/>
      <c r="D17" s="22" t="s">
        <v>22</v>
      </c>
      <c r="E17" s="22" t="s">
        <v>23</v>
      </c>
      <c r="F17" s="22" t="s">
        <v>24</v>
      </c>
      <c r="G17" s="22" t="s">
        <v>29</v>
      </c>
      <c r="H17" s="22" t="s">
        <v>30</v>
      </c>
      <c r="L17" s="138"/>
      <c r="M17" s="160"/>
      <c r="N17" s="32" t="s">
        <v>22</v>
      </c>
      <c r="O17" s="32" t="s">
        <v>23</v>
      </c>
      <c r="P17" s="32" t="s">
        <v>24</v>
      </c>
      <c r="Q17" s="50" t="s">
        <v>29</v>
      </c>
      <c r="R17" s="50" t="s">
        <v>30</v>
      </c>
      <c r="V17" s="138"/>
      <c r="W17" s="160"/>
      <c r="X17" s="50" t="s">
        <v>22</v>
      </c>
      <c r="Y17" s="50" t="s">
        <v>23</v>
      </c>
      <c r="Z17" s="50" t="s">
        <v>24</v>
      </c>
      <c r="AA17" s="50" t="s">
        <v>29</v>
      </c>
      <c r="AB17" s="50" t="s">
        <v>30</v>
      </c>
    </row>
    <row r="18" spans="2:28">
      <c r="B18" s="19" t="s">
        <v>19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19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19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>
      <c r="B20" s="20" t="s">
        <v>42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42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42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69" zoomScaleNormal="40" workbookViewId="0">
      <selection activeCell="AD19" sqref="AD19"/>
    </sheetView>
  </sheetViews>
  <sheetFormatPr baseColWidth="10" defaultRowHeight="16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>
      <c r="B2" s="23" t="s">
        <v>25</v>
      </c>
      <c r="C2" s="23"/>
      <c r="D2" s="23"/>
      <c r="E2" s="23"/>
      <c r="F2" s="23"/>
      <c r="G2" s="23"/>
      <c r="H2" s="23"/>
      <c r="I2" s="17"/>
      <c r="J2" s="27"/>
      <c r="L2" s="23" t="s">
        <v>26</v>
      </c>
      <c r="M2" s="23"/>
      <c r="N2" s="23"/>
      <c r="O2" s="23"/>
      <c r="P2" s="23"/>
      <c r="Q2" s="23"/>
      <c r="R2" s="23"/>
      <c r="S2" s="17"/>
      <c r="T2" s="27"/>
      <c r="V2" s="23" t="s">
        <v>27</v>
      </c>
      <c r="W2" s="23"/>
      <c r="X2" s="23"/>
      <c r="Y2" s="23"/>
      <c r="Z2" s="23"/>
      <c r="AA2" s="23"/>
      <c r="AB2" s="23"/>
    </row>
    <row r="4" spans="2:28" ht="17" thickBot="1">
      <c r="B4" s="16" t="s">
        <v>21</v>
      </c>
      <c r="L4" s="16" t="s">
        <v>21</v>
      </c>
      <c r="V4" s="16" t="s">
        <v>21</v>
      </c>
    </row>
    <row r="5" spans="2:28">
      <c r="B5" s="137" t="s">
        <v>15</v>
      </c>
      <c r="C5" s="142"/>
      <c r="D5" s="143"/>
      <c r="E5" s="143"/>
      <c r="F5" s="143"/>
      <c r="G5" s="144"/>
      <c r="L5" s="137" t="s">
        <v>15</v>
      </c>
      <c r="M5" s="142"/>
      <c r="N5" s="143"/>
      <c r="O5" s="143"/>
      <c r="P5" s="143"/>
      <c r="Q5" s="144"/>
      <c r="V5" s="137" t="s">
        <v>15</v>
      </c>
      <c r="W5" s="142"/>
      <c r="X5" s="143"/>
      <c r="Y5" s="143"/>
      <c r="Z5" s="143"/>
      <c r="AA5" s="144"/>
    </row>
    <row r="6" spans="2:28">
      <c r="B6" s="138"/>
      <c r="C6" s="145" t="s">
        <v>28</v>
      </c>
      <c r="D6" s="146"/>
      <c r="E6" s="146"/>
      <c r="F6" s="146"/>
      <c r="G6" s="147"/>
      <c r="L6" s="138"/>
      <c r="M6" s="145" t="s">
        <v>28</v>
      </c>
      <c r="N6" s="146"/>
      <c r="O6" s="146"/>
      <c r="P6" s="146"/>
      <c r="Q6" s="147"/>
      <c r="V6" s="138"/>
      <c r="W6" s="145" t="s">
        <v>28</v>
      </c>
      <c r="X6" s="146"/>
      <c r="Y6" s="146"/>
      <c r="Z6" s="146"/>
      <c r="AA6" s="147"/>
    </row>
    <row r="7" spans="2:28" ht="17" thickBot="1">
      <c r="B7" s="138"/>
      <c r="C7" s="52" t="s">
        <v>22</v>
      </c>
      <c r="D7" s="50" t="s">
        <v>23</v>
      </c>
      <c r="E7" s="50" t="s">
        <v>24</v>
      </c>
      <c r="F7" s="50" t="s">
        <v>29</v>
      </c>
      <c r="G7" s="53" t="s">
        <v>30</v>
      </c>
      <c r="L7" s="138"/>
      <c r="M7" s="57" t="s">
        <v>22</v>
      </c>
      <c r="N7" s="32" t="s">
        <v>23</v>
      </c>
      <c r="O7" s="32" t="s">
        <v>24</v>
      </c>
      <c r="P7" s="50" t="s">
        <v>29</v>
      </c>
      <c r="Q7" s="53" t="s">
        <v>30</v>
      </c>
      <c r="V7" s="138"/>
      <c r="W7" s="57" t="s">
        <v>22</v>
      </c>
      <c r="X7" s="32" t="s">
        <v>23</v>
      </c>
      <c r="Y7" s="32" t="s">
        <v>24</v>
      </c>
      <c r="Z7" s="50" t="s">
        <v>29</v>
      </c>
      <c r="AA7" s="53" t="s">
        <v>30</v>
      </c>
    </row>
    <row r="8" spans="2:28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>
      <c r="B9" s="20" t="s">
        <v>42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42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42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>
      <c r="B10" s="20" t="s">
        <v>32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32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32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Average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2019-04-18T23:38:35Z</dcterms:modified>
</cp:coreProperties>
</file>