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\Desktop\"/>
    </mc:Choice>
  </mc:AlternateContent>
  <xr:revisionPtr revIDLastSave="0" documentId="13_ncr:1_{E10ABEC5-F69B-42DB-BA34-C7C8518EE671}" xr6:coauthVersionLast="45" xr6:coauthVersionMax="45" xr10:uidLastSave="{00000000-0000-0000-0000-000000000000}"/>
  <bookViews>
    <workbookView xWindow="0" yWindow="780" windowWidth="17340" windowHeight="8964" firstSheet="1" activeTab="3" xr2:uid="{00000000-000D-0000-FFFF-FFFF00000000}"/>
  </bookViews>
  <sheets>
    <sheet name="CODIFICATION BILLET" sheetId="1" r:id="rId1"/>
    <sheet name="COTISATION" sheetId="2" r:id="rId2"/>
    <sheet name="JEUX" sheetId="7" r:id="rId3"/>
    <sheet name="ENTREES &amp; SORTIES" sheetId="4" r:id="rId4"/>
  </sheets>
  <definedNames>
    <definedName name="imprimé">'CODIFICATION BILLET'!#REF!</definedName>
    <definedName name="_xlnm.Print_Area" localSheetId="0">'CODIFICATION BILLET'!$A$3:$H$105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J46" i="2" l="1"/>
  <c r="K46" i="2" s="1"/>
  <c r="J60" i="2"/>
  <c r="K60" i="2" s="1"/>
  <c r="J79" i="2"/>
  <c r="K79" i="2" s="1"/>
  <c r="J42" i="2"/>
  <c r="K42" i="2" s="1"/>
  <c r="J74" i="2"/>
  <c r="K74" i="2" s="1"/>
  <c r="J78" i="2"/>
  <c r="K78" i="2" s="1"/>
  <c r="J81" i="2"/>
  <c r="K81" i="2" s="1"/>
  <c r="J13" i="2"/>
  <c r="K13" i="2" s="1"/>
  <c r="J31" i="2"/>
  <c r="K31" i="2" s="1"/>
  <c r="J19" i="2"/>
  <c r="K19" i="2" s="1"/>
  <c r="J22" i="2"/>
  <c r="K22" i="2" s="1"/>
  <c r="J61" i="2"/>
  <c r="K61" i="2" s="1"/>
  <c r="J34" i="2"/>
  <c r="K34" i="2" s="1"/>
  <c r="J8" i="2"/>
  <c r="K8" i="2" s="1"/>
  <c r="J9" i="2"/>
  <c r="K9" i="2" s="1"/>
  <c r="J10" i="2"/>
  <c r="K10" i="2" s="1"/>
  <c r="J66" i="2"/>
  <c r="K66" i="2" s="1"/>
  <c r="J16" i="2"/>
  <c r="K16" i="2" s="1"/>
  <c r="J20" i="2"/>
  <c r="K20" i="2" s="1"/>
  <c r="J23" i="2"/>
  <c r="K23" i="2" s="1"/>
  <c r="J36" i="2"/>
  <c r="K36" i="2" s="1"/>
  <c r="J40" i="2"/>
  <c r="K40" i="2" s="1"/>
  <c r="J47" i="2"/>
  <c r="K47" i="2" s="1"/>
  <c r="J64" i="2"/>
  <c r="K64" i="2" s="1"/>
  <c r="J14" i="2"/>
  <c r="K14" i="2" s="1"/>
  <c r="J21" i="2"/>
  <c r="K21" i="2" s="1"/>
  <c r="J5" i="2"/>
  <c r="K5" i="2" s="1"/>
  <c r="J6" i="2"/>
  <c r="K6" i="2" s="1"/>
  <c r="J43" i="2"/>
  <c r="K43" i="2" s="1"/>
  <c r="J44" i="2"/>
  <c r="K44" i="2" s="1"/>
  <c r="J45" i="2"/>
  <c r="K45" i="2" s="1"/>
  <c r="J50" i="2"/>
  <c r="K50" i="2" s="1"/>
  <c r="J54" i="2"/>
  <c r="K54" i="2" s="1"/>
  <c r="J58" i="2"/>
  <c r="K58" i="2" s="1"/>
  <c r="J62" i="2"/>
  <c r="K62" i="2" s="1"/>
  <c r="J63" i="2"/>
  <c r="K63" i="2" s="1"/>
  <c r="J65" i="2"/>
  <c r="K65" i="2" s="1"/>
  <c r="J67" i="2"/>
  <c r="K67" i="2" s="1"/>
  <c r="J72" i="2"/>
  <c r="K72" i="2" s="1"/>
  <c r="J75" i="2"/>
  <c r="K75" i="2" s="1"/>
  <c r="J80" i="2"/>
  <c r="K80" i="2" s="1"/>
  <c r="J76" i="2"/>
  <c r="K76" i="2" s="1"/>
  <c r="J7" i="2"/>
  <c r="K7" i="2" s="1"/>
  <c r="J24" i="2"/>
  <c r="K24" i="2" s="1"/>
  <c r="J30" i="2"/>
  <c r="K30" i="2" s="1"/>
  <c r="J33" i="2"/>
  <c r="K33" i="2" s="1"/>
  <c r="J52" i="2"/>
  <c r="K52" i="2" s="1"/>
  <c r="J73" i="2"/>
  <c r="K73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7" i="2" l="1"/>
  <c r="K17" i="2" s="1"/>
  <c r="J27" i="2"/>
  <c r="K27" i="2" s="1"/>
  <c r="J35" i="2"/>
  <c r="K35" i="2" s="1"/>
  <c r="J32" i="2"/>
  <c r="K32" i="2" s="1"/>
  <c r="J69" i="2"/>
  <c r="K69" i="2" s="1"/>
  <c r="J51" i="2"/>
  <c r="K51" i="2" s="1"/>
  <c r="J48" i="2"/>
  <c r="K48" i="2" s="1"/>
  <c r="J68" i="2"/>
  <c r="K68" i="2" s="1"/>
  <c r="J4" i="2"/>
  <c r="K4" i="2" s="1"/>
  <c r="J70" i="2"/>
  <c r="K70" i="2" s="1"/>
  <c r="J26" i="2"/>
  <c r="K26" i="2" s="1"/>
  <c r="J53" i="2"/>
  <c r="K53" i="2" s="1"/>
  <c r="J12" i="2"/>
  <c r="K12" i="2" s="1"/>
  <c r="J3" i="2"/>
  <c r="K3" i="2" s="1"/>
  <c r="J18" i="2"/>
  <c r="K18" i="2" s="1"/>
  <c r="J55" i="2"/>
  <c r="K55" i="2" s="1"/>
  <c r="J37" i="2"/>
  <c r="K37" i="2" s="1"/>
  <c r="J49" i="2"/>
  <c r="K49" i="2" s="1"/>
  <c r="J41" i="2"/>
  <c r="K41" i="2" s="1"/>
  <c r="J71" i="2"/>
  <c r="K71" i="2" s="1"/>
  <c r="J15" i="2"/>
  <c r="K15" i="2" s="1"/>
  <c r="J11" i="2"/>
  <c r="K11" i="2" s="1"/>
  <c r="J59" i="2"/>
  <c r="K59" i="2" s="1"/>
  <c r="J39" i="2"/>
  <c r="K39" i="2" s="1"/>
  <c r="J77" i="2"/>
  <c r="K77" i="2" s="1"/>
  <c r="F354" i="1" l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402" i="1" l="1"/>
  <c r="F401" i="1"/>
  <c r="J57" i="2" l="1"/>
  <c r="K57" i="2" s="1"/>
  <c r="J38" i="2"/>
  <c r="K38" i="2" s="1"/>
  <c r="J28" i="2"/>
  <c r="K28" i="2" s="1"/>
  <c r="J25" i="2"/>
  <c r="K25" i="2" s="1"/>
  <c r="J29" i="2"/>
  <c r="K29" i="2" s="1"/>
  <c r="J56" i="2"/>
  <c r="K56" i="2" s="1"/>
  <c r="F395" i="1"/>
  <c r="F396" i="1"/>
  <c r="F397" i="1"/>
  <c r="F398" i="1"/>
  <c r="F399" i="1"/>
  <c r="F400" i="1"/>
  <c r="F403" i="1"/>
  <c r="C121" i="2" l="1"/>
  <c r="I9" i="7" l="1"/>
  <c r="G29" i="4" s="1"/>
  <c r="D34" i="4" l="1"/>
  <c r="G28" i="4" s="1"/>
  <c r="K121" i="2" l="1"/>
  <c r="J121" i="2"/>
  <c r="G31" i="4" s="1"/>
  <c r="F326" i="1" l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E404" i="1" l="1"/>
  <c r="D404" i="1"/>
  <c r="C404" i="1"/>
  <c r="N6" i="1" s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12" i="1"/>
  <c r="F216" i="1"/>
  <c r="F217" i="1"/>
  <c r="F218" i="1"/>
  <c r="F219" i="1"/>
  <c r="F220" i="1"/>
  <c r="F221" i="1"/>
  <c r="F325" i="1"/>
  <c r="F97" i="1"/>
  <c r="F98" i="1"/>
  <c r="F99" i="1"/>
  <c r="F100" i="1"/>
  <c r="F101" i="1"/>
  <c r="F102" i="1"/>
  <c r="F103" i="1"/>
  <c r="F104" i="1"/>
  <c r="F105" i="1"/>
  <c r="N7" i="1" l="1"/>
  <c r="O3" i="1"/>
  <c r="N8" i="1"/>
  <c r="N10" i="1"/>
  <c r="N9" i="1" l="1"/>
  <c r="N11" i="1" s="1"/>
  <c r="I22" i="4"/>
  <c r="G32" i="4" s="1"/>
  <c r="G27" i="4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" i="1"/>
  <c r="F404" i="1" l="1"/>
  <c r="G30" i="4" l="1"/>
  <c r="G33" i="4" l="1"/>
  <c r="H32" i="4"/>
</calcChain>
</file>

<file path=xl/sharedStrings.xml><?xml version="1.0" encoding="utf-8"?>
<sst xmlns="http://schemas.openxmlformats.org/spreadsheetml/2006/main" count="666" uniqueCount="573">
  <si>
    <t>Num billet</t>
  </si>
  <si>
    <t xml:space="preserve">Validation </t>
  </si>
  <si>
    <t>Nombre de place</t>
  </si>
  <si>
    <t>TOTAL IMPRESSION</t>
  </si>
  <si>
    <t xml:space="preserve">TOTAL VENTE </t>
  </si>
  <si>
    <t>imprimé</t>
  </si>
  <si>
    <t>TOTAL PLACES ASSISES</t>
  </si>
  <si>
    <t>PRIX</t>
  </si>
  <si>
    <t>CAPITAL</t>
  </si>
  <si>
    <t>ID</t>
  </si>
  <si>
    <t>NOM &amp; PRENOM</t>
  </si>
  <si>
    <t>ATTRIBUTIONS</t>
  </si>
  <si>
    <t xml:space="preserve">Montant </t>
  </si>
  <si>
    <t>Total</t>
  </si>
  <si>
    <t>Sommes en FCFA</t>
  </si>
  <si>
    <t>Dates</t>
  </si>
  <si>
    <t>Motifs</t>
  </si>
  <si>
    <t>ENTREES</t>
  </si>
  <si>
    <t>SORTIES</t>
  </si>
  <si>
    <t>NOMS</t>
  </si>
  <si>
    <t xml:space="preserve">ENTREES </t>
  </si>
  <si>
    <t>ENTREES DES BILLETS</t>
  </si>
  <si>
    <t>COTISATION</t>
  </si>
  <si>
    <t>EN CAISSE</t>
  </si>
  <si>
    <t>kgb</t>
  </si>
  <si>
    <t>code billet</t>
  </si>
  <si>
    <t>Nb Place</t>
  </si>
  <si>
    <t>ENTREES des t-shirt</t>
  </si>
  <si>
    <t>JEUX</t>
  </si>
  <si>
    <t>Noms</t>
  </si>
  <si>
    <t>Prenoms</t>
  </si>
  <si>
    <t>Niveau</t>
  </si>
  <si>
    <t>Inscription</t>
  </si>
  <si>
    <t>ENTREES T-shirt</t>
  </si>
  <si>
    <t>ID Table</t>
  </si>
  <si>
    <t>TOMBOLA</t>
  </si>
  <si>
    <t>RESTE DE BILLETS Nonimp-v-Nvalidé</t>
  </si>
  <si>
    <t xml:space="preserve"> </t>
  </si>
  <si>
    <t>BILLETS Imp&amp;nonimp-v-Nvalidé</t>
  </si>
  <si>
    <t>RESTE DE BILLETS imp-v-Nvalidé</t>
  </si>
  <si>
    <t>NIVEAU</t>
  </si>
  <si>
    <t xml:space="preserve">TOTAUX ENTREES </t>
  </si>
  <si>
    <t>Tel vendeur</t>
  </si>
  <si>
    <t>Nom Vendeur</t>
  </si>
  <si>
    <t>COMPTES</t>
  </si>
  <si>
    <t>UB2K19P001</t>
  </si>
  <si>
    <t>UB2K19P002</t>
  </si>
  <si>
    <t>UB2K19P003</t>
  </si>
  <si>
    <t>UB2K19P004</t>
  </si>
  <si>
    <t>UB2K19P005</t>
  </si>
  <si>
    <t>UB2K19P006</t>
  </si>
  <si>
    <t>UB2K19P007</t>
  </si>
  <si>
    <t>UB2K19P008</t>
  </si>
  <si>
    <t>UB2K19P009</t>
  </si>
  <si>
    <t>UB2K19P010</t>
  </si>
  <si>
    <t>UB2K19P011</t>
  </si>
  <si>
    <t>UB2K19P012</t>
  </si>
  <si>
    <t>UB2K19P013</t>
  </si>
  <si>
    <t>UB2K19P014</t>
  </si>
  <si>
    <t>UB2K19P015</t>
  </si>
  <si>
    <t>UB2K19P016</t>
  </si>
  <si>
    <t>UB2K19P017</t>
  </si>
  <si>
    <t>UB2K19P018</t>
  </si>
  <si>
    <t>UB2K19P019</t>
  </si>
  <si>
    <t>UB2K19P020</t>
  </si>
  <si>
    <t>UB2K19P021</t>
  </si>
  <si>
    <t>UB2K19P022</t>
  </si>
  <si>
    <t>UB2K19P023</t>
  </si>
  <si>
    <t>UB2K19P024</t>
  </si>
  <si>
    <t>UB2K19P025</t>
  </si>
  <si>
    <t>UB2K19P026</t>
  </si>
  <si>
    <t>UB2K19P027</t>
  </si>
  <si>
    <t>UB2K19P028</t>
  </si>
  <si>
    <t>UB2K19P029</t>
  </si>
  <si>
    <t>UB2K19P030</t>
  </si>
  <si>
    <t>UB2K19P031</t>
  </si>
  <si>
    <t>UB2K19P032</t>
  </si>
  <si>
    <t>UB2K19P033</t>
  </si>
  <si>
    <t>UB2K19P034</t>
  </si>
  <si>
    <t>UB2K19P035</t>
  </si>
  <si>
    <t>UB2K19P036</t>
  </si>
  <si>
    <t>UB2K19P037</t>
  </si>
  <si>
    <t>UB2K19P038</t>
  </si>
  <si>
    <t>UB2K19P039</t>
  </si>
  <si>
    <t>UB2K19P040</t>
  </si>
  <si>
    <t>UB2K19P041</t>
  </si>
  <si>
    <t>UB2K19P042</t>
  </si>
  <si>
    <t>UB2K19P043</t>
  </si>
  <si>
    <t>UB2K19P044</t>
  </si>
  <si>
    <t>UB2K19P045</t>
  </si>
  <si>
    <t>UB2K19P046</t>
  </si>
  <si>
    <t>UB2K19P047</t>
  </si>
  <si>
    <t>UB2K19P048</t>
  </si>
  <si>
    <t>UB2K19P049</t>
  </si>
  <si>
    <t>UB2K19P050</t>
  </si>
  <si>
    <t>UB2K19P051</t>
  </si>
  <si>
    <t>UB2K19P052</t>
  </si>
  <si>
    <t>UB2K19P053</t>
  </si>
  <si>
    <t>UB2K19P054</t>
  </si>
  <si>
    <t>UB2K19P055</t>
  </si>
  <si>
    <t>UB2K19P056</t>
  </si>
  <si>
    <t>UB2K19P057</t>
  </si>
  <si>
    <t>UB2K19P058</t>
  </si>
  <si>
    <t>UB2K19P059</t>
  </si>
  <si>
    <t>UB2K19P060</t>
  </si>
  <si>
    <t>UB2K19P061</t>
  </si>
  <si>
    <t>UB2K19P062</t>
  </si>
  <si>
    <t>UB2K19P063</t>
  </si>
  <si>
    <t>UB2K19P064</t>
  </si>
  <si>
    <t>UB2K19P065</t>
  </si>
  <si>
    <t>UB2K19P066</t>
  </si>
  <si>
    <t>UB2K19P067</t>
  </si>
  <si>
    <t>UB2K19P068</t>
  </si>
  <si>
    <t>UB2K19P069</t>
  </si>
  <si>
    <t>UB2K19P070</t>
  </si>
  <si>
    <t>UB2K19P071</t>
  </si>
  <si>
    <t>UB2K19P072</t>
  </si>
  <si>
    <t>UB2K19P073</t>
  </si>
  <si>
    <t>UB2K19P074</t>
  </si>
  <si>
    <t>UB2K19P075</t>
  </si>
  <si>
    <t>UB2K19P076</t>
  </si>
  <si>
    <t>UB2K19P077</t>
  </si>
  <si>
    <t>UB2K19P078</t>
  </si>
  <si>
    <t>UB2K19P079</t>
  </si>
  <si>
    <t>UB2K19P080</t>
  </si>
  <si>
    <t>UB2K19P081</t>
  </si>
  <si>
    <t>UB2K19P082</t>
  </si>
  <si>
    <t>UB2K19P083</t>
  </si>
  <si>
    <t>UB2K19P084</t>
  </si>
  <si>
    <t>UB2K19P085</t>
  </si>
  <si>
    <t>UB2K19P086</t>
  </si>
  <si>
    <t>UB2K19P087</t>
  </si>
  <si>
    <t>UB2K19P088</t>
  </si>
  <si>
    <t>UB2K19P089</t>
  </si>
  <si>
    <t>UB2K19P090</t>
  </si>
  <si>
    <t>UB2K19P091</t>
  </si>
  <si>
    <t>UB2K19P092</t>
  </si>
  <si>
    <t>UB2K19P093</t>
  </si>
  <si>
    <t>UB2K19P094</t>
  </si>
  <si>
    <t>UB2K19P095</t>
  </si>
  <si>
    <t>UB2K19P096</t>
  </si>
  <si>
    <t>UB2K19P097</t>
  </si>
  <si>
    <t>UB2K19P098</t>
  </si>
  <si>
    <t>UB2K19P099</t>
  </si>
  <si>
    <t>UB2K19P100</t>
  </si>
  <si>
    <t>UB2K19P101</t>
  </si>
  <si>
    <t>UB2K19P102</t>
  </si>
  <si>
    <t>UB2K19P103</t>
  </si>
  <si>
    <t>UB2K19P104</t>
  </si>
  <si>
    <t>UB2K19P105</t>
  </si>
  <si>
    <t>UB2K19P106</t>
  </si>
  <si>
    <t>UB2K19P107</t>
  </si>
  <si>
    <t>UB2K19P108</t>
  </si>
  <si>
    <t>UB2K19P109</t>
  </si>
  <si>
    <t>UB2K19P110</t>
  </si>
  <si>
    <t>UB2K19P111</t>
  </si>
  <si>
    <t>UB2K19P112</t>
  </si>
  <si>
    <t>UB2K19P113</t>
  </si>
  <si>
    <t>UB2K19P114</t>
  </si>
  <si>
    <t>UB2K19P115</t>
  </si>
  <si>
    <t>UB2K19P116</t>
  </si>
  <si>
    <t>UB2K19P117</t>
  </si>
  <si>
    <t>UB2K19P118</t>
  </si>
  <si>
    <t>UB2K19P119</t>
  </si>
  <si>
    <t>UB2K19P120</t>
  </si>
  <si>
    <t>UB2K19P121</t>
  </si>
  <si>
    <t>UB2K19P122</t>
  </si>
  <si>
    <t>UB2K19P123</t>
  </si>
  <si>
    <t>UB2K19P124</t>
  </si>
  <si>
    <t>UB2K19P125</t>
  </si>
  <si>
    <t>UB2K19P126</t>
  </si>
  <si>
    <t>UB2K19P127</t>
  </si>
  <si>
    <t>UB2K19P128</t>
  </si>
  <si>
    <t>UB2K19P129</t>
  </si>
  <si>
    <t>UB2K19P130</t>
  </si>
  <si>
    <t>UB2K19P131</t>
  </si>
  <si>
    <t>UB2K19P132</t>
  </si>
  <si>
    <t>UB2K19P133</t>
  </si>
  <si>
    <t>UB2K19P134</t>
  </si>
  <si>
    <t>UB2K19P135</t>
  </si>
  <si>
    <t>UB2K19P136</t>
  </si>
  <si>
    <t>UB2K19P137</t>
  </si>
  <si>
    <t>UB2K19P138</t>
  </si>
  <si>
    <t>UB2K19P139</t>
  </si>
  <si>
    <t>UB2K19P140</t>
  </si>
  <si>
    <t>UB2K19P141</t>
  </si>
  <si>
    <t>UB2K19P142</t>
  </si>
  <si>
    <t>UB2K19P143</t>
  </si>
  <si>
    <t>UB2K19P144</t>
  </si>
  <si>
    <t>UB2K19P145</t>
  </si>
  <si>
    <t>UB2K19P146</t>
  </si>
  <si>
    <t>UB2K19P147</t>
  </si>
  <si>
    <t>UB2K19P148</t>
  </si>
  <si>
    <t>UB2K19P149</t>
  </si>
  <si>
    <t>UB2K19P150</t>
  </si>
  <si>
    <t>UB2K19P151</t>
  </si>
  <si>
    <t>UB2K19P152</t>
  </si>
  <si>
    <t>UB2K19P153</t>
  </si>
  <si>
    <t>UB2K19P154</t>
  </si>
  <si>
    <t>UB2K19P155</t>
  </si>
  <si>
    <t>UB2K19P156</t>
  </si>
  <si>
    <t>UB2K19P157</t>
  </si>
  <si>
    <t>UB2K19P158</t>
  </si>
  <si>
    <t>UB2K19P159</t>
  </si>
  <si>
    <t>UB2K19P160</t>
  </si>
  <si>
    <t>UB2K19P161</t>
  </si>
  <si>
    <t>UB2K19P162</t>
  </si>
  <si>
    <t>UB2K19P163</t>
  </si>
  <si>
    <t>UB2K19P164</t>
  </si>
  <si>
    <t>UB2K19P165</t>
  </si>
  <si>
    <t>UB2K19P166</t>
  </si>
  <si>
    <t>UB2K19P167</t>
  </si>
  <si>
    <t>UB2K19P168</t>
  </si>
  <si>
    <t>UB2K19P169</t>
  </si>
  <si>
    <t>UB2K19P170</t>
  </si>
  <si>
    <t>UB2K19P171</t>
  </si>
  <si>
    <t>UB2K19P172</t>
  </si>
  <si>
    <t>UB2K19P173</t>
  </si>
  <si>
    <t>UB2K19P174</t>
  </si>
  <si>
    <t>UB2K19P175</t>
  </si>
  <si>
    <t>UB2K19P176</t>
  </si>
  <si>
    <t>UB2K19P177</t>
  </si>
  <si>
    <t>UB2K19P178</t>
  </si>
  <si>
    <t>UB2K19P179</t>
  </si>
  <si>
    <t>UB2K19P180</t>
  </si>
  <si>
    <t>UB2K19P181</t>
  </si>
  <si>
    <t>UB2K19P182</t>
  </si>
  <si>
    <t>UB2K19P183</t>
  </si>
  <si>
    <t>UB2K19P184</t>
  </si>
  <si>
    <t>UB2K19P185</t>
  </si>
  <si>
    <t>UB2K19P186</t>
  </si>
  <si>
    <t>UB2K19P187</t>
  </si>
  <si>
    <t>UB2K19P188</t>
  </si>
  <si>
    <t>UB2K19P189</t>
  </si>
  <si>
    <t>UB2K19P190</t>
  </si>
  <si>
    <t>UB2K19P191</t>
  </si>
  <si>
    <t>UB2K19P192</t>
  </si>
  <si>
    <t>UB2K19P193</t>
  </si>
  <si>
    <t>UB2K19P194</t>
  </si>
  <si>
    <t>UB2K19P195</t>
  </si>
  <si>
    <t>UB2K19P196</t>
  </si>
  <si>
    <t>UB2K19P197</t>
  </si>
  <si>
    <t>UB2K19P198</t>
  </si>
  <si>
    <t>UB2K19P199</t>
  </si>
  <si>
    <t>UB2K19P200</t>
  </si>
  <si>
    <t>UB2K19P201</t>
  </si>
  <si>
    <t>UB2K19P202</t>
  </si>
  <si>
    <t>UB2K19P203</t>
  </si>
  <si>
    <t>UB2K19P204</t>
  </si>
  <si>
    <t>UB2K19P205</t>
  </si>
  <si>
    <t>UB2K19P206</t>
  </si>
  <si>
    <t>UB2K19P207</t>
  </si>
  <si>
    <t>UB2K19P208</t>
  </si>
  <si>
    <t>UB2K19P209</t>
  </si>
  <si>
    <t>UB2K19P210</t>
  </si>
  <si>
    <t>UB2K19P211</t>
  </si>
  <si>
    <t>UB2K19P212</t>
  </si>
  <si>
    <t>UB2K19P213</t>
  </si>
  <si>
    <t>UB2K19P214</t>
  </si>
  <si>
    <t>UB2K19P215</t>
  </si>
  <si>
    <t>UB2K19P216</t>
  </si>
  <si>
    <t>UB2K19P217</t>
  </si>
  <si>
    <t>UB2K19P218</t>
  </si>
  <si>
    <t>UB2K19P219</t>
  </si>
  <si>
    <t>UB2K19P220</t>
  </si>
  <si>
    <t>UB2K19P221</t>
  </si>
  <si>
    <t>UB2K19P222</t>
  </si>
  <si>
    <t>UB2K19P223</t>
  </si>
  <si>
    <t>UB2K19P224</t>
  </si>
  <si>
    <t>UB2K19P225</t>
  </si>
  <si>
    <t>UB2K19P226</t>
  </si>
  <si>
    <t>UB2K19P227</t>
  </si>
  <si>
    <t>UB2K19P228</t>
  </si>
  <si>
    <t>UB2K19P229</t>
  </si>
  <si>
    <t>UB2K19P230</t>
  </si>
  <si>
    <t>UB2K19P231</t>
  </si>
  <si>
    <t>UB2K19P232</t>
  </si>
  <si>
    <t>UB2K19P233</t>
  </si>
  <si>
    <t>UB2K19P234</t>
  </si>
  <si>
    <t>UB2K19P235</t>
  </si>
  <si>
    <t>UB2K19P236</t>
  </si>
  <si>
    <t>UB2K19P237</t>
  </si>
  <si>
    <t>UB2K19P238</t>
  </si>
  <si>
    <t>UB2K19P239</t>
  </si>
  <si>
    <t>UB2K19P240</t>
  </si>
  <si>
    <t>UB2K19P241</t>
  </si>
  <si>
    <t>UB2K19P242</t>
  </si>
  <si>
    <t>UB2K19P243</t>
  </si>
  <si>
    <t>UB2K19P244</t>
  </si>
  <si>
    <t>UB2K19P245</t>
  </si>
  <si>
    <t>UB2K19P246</t>
  </si>
  <si>
    <t>UB2K19P247</t>
  </si>
  <si>
    <t>UB2K19P248</t>
  </si>
  <si>
    <t>UB2K19P249</t>
  </si>
  <si>
    <t>UB2K19P250</t>
  </si>
  <si>
    <t>UB2K19P251</t>
  </si>
  <si>
    <t>UB2K19P252</t>
  </si>
  <si>
    <t>UB2K19P253</t>
  </si>
  <si>
    <t>UB2K19P254</t>
  </si>
  <si>
    <t>UB2K19P255</t>
  </si>
  <si>
    <t>UB2K19P256</t>
  </si>
  <si>
    <t>UB2K19P257</t>
  </si>
  <si>
    <t>UB2K19P258</t>
  </si>
  <si>
    <t>UB2K19P259</t>
  </si>
  <si>
    <t>UB2K19P260</t>
  </si>
  <si>
    <t>UB2K19P261</t>
  </si>
  <si>
    <t>UB2K19P262</t>
  </si>
  <si>
    <t>UB2K19P263</t>
  </si>
  <si>
    <t>UB2K19P264</t>
  </si>
  <si>
    <t>UB2K19P265</t>
  </si>
  <si>
    <t>UB2K19P266</t>
  </si>
  <si>
    <t>UB2K19P267</t>
  </si>
  <si>
    <t>UB2K19P268</t>
  </si>
  <si>
    <t>UB2K19P269</t>
  </si>
  <si>
    <t>UB2K19P270</t>
  </si>
  <si>
    <t>UB2K19P271</t>
  </si>
  <si>
    <t>UB2K19P272</t>
  </si>
  <si>
    <t>UB2K19P273</t>
  </si>
  <si>
    <t>UB2K19P274</t>
  </si>
  <si>
    <t>UB2K19P275</t>
  </si>
  <si>
    <t>UB2K19P276</t>
  </si>
  <si>
    <t>UB2K19P277</t>
  </si>
  <si>
    <t>UB2K19P278</t>
  </si>
  <si>
    <t>UB2K19P279</t>
  </si>
  <si>
    <t>UB2K19P280</t>
  </si>
  <si>
    <t>UB2K19P281</t>
  </si>
  <si>
    <t>UB2K19P282</t>
  </si>
  <si>
    <t>UB2K19P283</t>
  </si>
  <si>
    <t>UB2K19P284</t>
  </si>
  <si>
    <t>UB2K19P285</t>
  </si>
  <si>
    <t>UB2K19P286</t>
  </si>
  <si>
    <t>UB2K19P287</t>
  </si>
  <si>
    <t>UB2K19P288</t>
  </si>
  <si>
    <t>UB2K19P289</t>
  </si>
  <si>
    <t>UB2K19P290</t>
  </si>
  <si>
    <t>UB2K19P291</t>
  </si>
  <si>
    <t>UB2K19P292</t>
  </si>
  <si>
    <t>UB2K19P293</t>
  </si>
  <si>
    <t>UB2K19P294</t>
  </si>
  <si>
    <t>UB2K19P295</t>
  </si>
  <si>
    <t>UB2K19P296</t>
  </si>
  <si>
    <t>UB2K19P297</t>
  </si>
  <si>
    <t>UB2K19P298</t>
  </si>
  <si>
    <t>UB2K19P299</t>
  </si>
  <si>
    <t>UB2K19P300</t>
  </si>
  <si>
    <t>UB2K19P301</t>
  </si>
  <si>
    <t>UB2K19P302</t>
  </si>
  <si>
    <t>UB2K19P303</t>
  </si>
  <si>
    <t>UB2K19P304</t>
  </si>
  <si>
    <t>UB2K19P305</t>
  </si>
  <si>
    <t>UB2K19P306</t>
  </si>
  <si>
    <t>UB2K19P307</t>
  </si>
  <si>
    <t>UB2K19P308</t>
  </si>
  <si>
    <t>UB2K19P309</t>
  </si>
  <si>
    <t>UB2K19P310</t>
  </si>
  <si>
    <t>UB2K19P311</t>
  </si>
  <si>
    <t>UB2K19P312</t>
  </si>
  <si>
    <t>UB2K19P313</t>
  </si>
  <si>
    <t>UB2K19P314</t>
  </si>
  <si>
    <t>UB2K19P315</t>
  </si>
  <si>
    <t>UB2K19P316</t>
  </si>
  <si>
    <t>UB2K19P317</t>
  </si>
  <si>
    <t>UB2K19P318</t>
  </si>
  <si>
    <t>UB2K19P319</t>
  </si>
  <si>
    <t>UB2K19P320</t>
  </si>
  <si>
    <t>UB2K19P321</t>
  </si>
  <si>
    <t>UB2K19P322</t>
  </si>
  <si>
    <t>UB2K19P323</t>
  </si>
  <si>
    <t>UB2K19P324</t>
  </si>
  <si>
    <t>UB2K19P325</t>
  </si>
  <si>
    <t>UB2K19P326</t>
  </si>
  <si>
    <t>UB2K19P327</t>
  </si>
  <si>
    <t>UB2K19P328</t>
  </si>
  <si>
    <t>UB2K19P329</t>
  </si>
  <si>
    <t>UB2K19P330</t>
  </si>
  <si>
    <t>UB2K19P331</t>
  </si>
  <si>
    <t>UB2K19P332</t>
  </si>
  <si>
    <t>UB2K19P333</t>
  </si>
  <si>
    <t>UB2K19P334</t>
  </si>
  <si>
    <t>UB2K19P335</t>
  </si>
  <si>
    <t>UB2K19P336</t>
  </si>
  <si>
    <t>UB2K19P337</t>
  </si>
  <si>
    <t>UB2K19P338</t>
  </si>
  <si>
    <t>UB2K19P339</t>
  </si>
  <si>
    <t>UB2K19P340</t>
  </si>
  <si>
    <t>UB2K19P341</t>
  </si>
  <si>
    <t>UB2K19P342</t>
  </si>
  <si>
    <t>UB2K19P343</t>
  </si>
  <si>
    <t>UB2K19P344</t>
  </si>
  <si>
    <t>UB2K19P345</t>
  </si>
  <si>
    <t>UB2K19P346</t>
  </si>
  <si>
    <t>UB2K19P347</t>
  </si>
  <si>
    <t>UB2K19P348</t>
  </si>
  <si>
    <t>UB2K19P349</t>
  </si>
  <si>
    <t>UB2K19P350</t>
  </si>
  <si>
    <t>UB2K19P351</t>
  </si>
  <si>
    <t>UB2K19P352</t>
  </si>
  <si>
    <t>UB2K19P353</t>
  </si>
  <si>
    <t>UB2K19P354</t>
  </si>
  <si>
    <t>UB2K19P355</t>
  </si>
  <si>
    <t>UB2K19P356</t>
  </si>
  <si>
    <t>UB2K19P357</t>
  </si>
  <si>
    <t>UB2K19P358</t>
  </si>
  <si>
    <t>UB2K19P359</t>
  </si>
  <si>
    <t>UB2K19P360</t>
  </si>
  <si>
    <t>UB2K19P361</t>
  </si>
  <si>
    <t>UB2K19P362</t>
  </si>
  <si>
    <t>UB2K19P363</t>
  </si>
  <si>
    <t>UB2K19P364</t>
  </si>
  <si>
    <t>UB2K19P365</t>
  </si>
  <si>
    <t>UB2K19P366</t>
  </si>
  <si>
    <t>UB2K19P367</t>
  </si>
  <si>
    <t>UB2K19P368</t>
  </si>
  <si>
    <t>UB2K19P369</t>
  </si>
  <si>
    <t>UB2K19P370</t>
  </si>
  <si>
    <t>UB2K19P371</t>
  </si>
  <si>
    <t>UB2K19P372</t>
  </si>
  <si>
    <t>UB2K19P373</t>
  </si>
  <si>
    <t>UB2K19P374</t>
  </si>
  <si>
    <t>UB2K19P375</t>
  </si>
  <si>
    <t>UB2K19P376</t>
  </si>
  <si>
    <t>UB2K19P377</t>
  </si>
  <si>
    <t>UB2K19P378</t>
  </si>
  <si>
    <t>UB2K19P379</t>
  </si>
  <si>
    <t>UB2K19P380</t>
  </si>
  <si>
    <t>UB2K19P381</t>
  </si>
  <si>
    <t>UB2K19P382</t>
  </si>
  <si>
    <t>UB2K19P383</t>
  </si>
  <si>
    <t>UB2K19P384</t>
  </si>
  <si>
    <t>UB2K19P385</t>
  </si>
  <si>
    <t>UB2K19P386</t>
  </si>
  <si>
    <t>UB2K19P387</t>
  </si>
  <si>
    <t>UB2K19P388</t>
  </si>
  <si>
    <t>UB2K19P389</t>
  </si>
  <si>
    <t>UB2K19P390</t>
  </si>
  <si>
    <t>UB2K19P391</t>
  </si>
  <si>
    <t>UB2K19P392</t>
  </si>
  <si>
    <t>UB2K19P393</t>
  </si>
  <si>
    <t>UB2K19P394</t>
  </si>
  <si>
    <t>UB2K19P395</t>
  </si>
  <si>
    <t>UB2K19P396</t>
  </si>
  <si>
    <t>UB2K19P397</t>
  </si>
  <si>
    <t>UB2K19P398</t>
  </si>
  <si>
    <t>UB2K19P399</t>
  </si>
  <si>
    <t>UB2K19P400</t>
  </si>
  <si>
    <t>ETAT DES CAISSES DU "CTO" UB_2K21</t>
  </si>
  <si>
    <t>BILAN FINANCIER UB_2K20</t>
  </si>
  <si>
    <t xml:space="preserve">JANVIER </t>
  </si>
  <si>
    <t>FEVRIER</t>
  </si>
  <si>
    <t>MARS</t>
  </si>
  <si>
    <t>AVRIL</t>
  </si>
  <si>
    <t>MAI</t>
  </si>
  <si>
    <t>JUIN</t>
  </si>
  <si>
    <t xml:space="preserve">NGUIAMBA Martin </t>
  </si>
  <si>
    <t>SJP3</t>
  </si>
  <si>
    <t xml:space="preserve">MAKOUN Dimitri </t>
  </si>
  <si>
    <t>SJP2</t>
  </si>
  <si>
    <t>Res.Commissions</t>
  </si>
  <si>
    <t>Res.Adj.Commissions</t>
  </si>
  <si>
    <t>KOGUEM Gabin</t>
  </si>
  <si>
    <t>Res.Artitstique</t>
  </si>
  <si>
    <t xml:space="preserve">Grâce DADA </t>
  </si>
  <si>
    <t>V.Artistique</t>
  </si>
  <si>
    <t xml:space="preserve">Krystine Morelle </t>
  </si>
  <si>
    <t>SJP1</t>
  </si>
  <si>
    <t>NDJIEL Claude</t>
  </si>
  <si>
    <t>Res.Communication</t>
  </si>
  <si>
    <t>NANGO Eunice</t>
  </si>
  <si>
    <t>V.Communication</t>
  </si>
  <si>
    <t xml:space="preserve">Stephanie NG </t>
  </si>
  <si>
    <t>ABIBA</t>
  </si>
  <si>
    <t xml:space="preserve">Res.Hôtesse </t>
  </si>
  <si>
    <t xml:space="preserve">TCHATO Christian </t>
  </si>
  <si>
    <t>Res.Multimédia</t>
  </si>
  <si>
    <t xml:space="preserve">HONKAM Manuel </t>
  </si>
  <si>
    <t>V.Multimédia</t>
  </si>
  <si>
    <t xml:space="preserve">NDOUDJOU Victor </t>
  </si>
  <si>
    <t>SJP4</t>
  </si>
  <si>
    <t>DEMENNO</t>
  </si>
  <si>
    <t>Res.Cambuse</t>
  </si>
  <si>
    <t>ABEGA Hervé</t>
  </si>
  <si>
    <t xml:space="preserve">ESSAMBA Patrick </t>
  </si>
  <si>
    <t>V.Cambuse</t>
  </si>
  <si>
    <t>NGOMSU Junior</t>
  </si>
  <si>
    <t>MAKONGUE NSAME</t>
  </si>
  <si>
    <t xml:space="preserve">Res.Vente des billets </t>
  </si>
  <si>
    <t xml:space="preserve">V.Ventes des billets </t>
  </si>
  <si>
    <t>NDASSI Samora</t>
  </si>
  <si>
    <t>MBA WEGA Waren Muguel</t>
  </si>
  <si>
    <t>TCHEUNDJIEU Hervé</t>
  </si>
  <si>
    <t>Res.Relation Exterieur</t>
  </si>
  <si>
    <t xml:space="preserve">ELONGA Edwin </t>
  </si>
  <si>
    <t>V.Relation Exterieur</t>
  </si>
  <si>
    <t>DEGABE Donald</t>
  </si>
  <si>
    <t xml:space="preserve">NTOUBA Abel </t>
  </si>
  <si>
    <t>Res.Decoration</t>
  </si>
  <si>
    <t>Manueli MATTY</t>
  </si>
  <si>
    <t>Res.Protocole/Securité</t>
  </si>
  <si>
    <t>EPOH Dimitri</t>
  </si>
  <si>
    <t>V.Protocole/Sécurité</t>
  </si>
  <si>
    <t>JOGAP Armel</t>
  </si>
  <si>
    <t>LOWE MESSI</t>
  </si>
  <si>
    <t>R.Logistique</t>
  </si>
  <si>
    <t>KUETE Jaster</t>
  </si>
  <si>
    <t>V.Logistique</t>
  </si>
  <si>
    <t>TAMBE Stéphane</t>
  </si>
  <si>
    <t>TOGO Grâce</t>
  </si>
  <si>
    <t>Res.Entertainment</t>
  </si>
  <si>
    <t xml:space="preserve">NGOUMENI Nicophil </t>
  </si>
  <si>
    <t>V.Entertainment</t>
  </si>
  <si>
    <t>MOUTCHOUGEN</t>
  </si>
  <si>
    <t xml:space="preserve">NTSINO Colette </t>
  </si>
  <si>
    <t>Res.Ecoute</t>
  </si>
  <si>
    <t>YINDA Euryale</t>
  </si>
  <si>
    <t>V.Ecoute</t>
  </si>
  <si>
    <t>MBOCK Emanuel</t>
  </si>
  <si>
    <t>TEBOU Hericka</t>
  </si>
  <si>
    <t>Res.Restauration</t>
  </si>
  <si>
    <t>TONOUO Sorelle</t>
  </si>
  <si>
    <t>V.Restauration</t>
  </si>
  <si>
    <t xml:space="preserve">YOSSA Carlita </t>
  </si>
  <si>
    <t>DIWONGUI Gloria</t>
  </si>
  <si>
    <t>Res.Défilé</t>
  </si>
  <si>
    <t>KUEMTEM Christian</t>
  </si>
  <si>
    <t>Res.Chant</t>
  </si>
  <si>
    <t xml:space="preserve">Eunice </t>
  </si>
  <si>
    <t>Res.Danse</t>
  </si>
  <si>
    <t>François NGOUN</t>
  </si>
  <si>
    <t>Res.Gestion ROI/REINE</t>
  </si>
  <si>
    <t>NUADJE Elsa</t>
  </si>
  <si>
    <t>Présidente CTO UBUNTU</t>
  </si>
  <si>
    <t>LENGUE Joyce Maeva</t>
  </si>
  <si>
    <t>Christian DINHO</t>
  </si>
  <si>
    <t>Claude Martin</t>
  </si>
  <si>
    <t>CRESPO</t>
  </si>
  <si>
    <t>SIMO TAMO Emanuel</t>
  </si>
  <si>
    <t xml:space="preserve">Emanuel </t>
  </si>
  <si>
    <t>FAME</t>
  </si>
  <si>
    <t>GABIE</t>
  </si>
  <si>
    <t>M.KARL</t>
  </si>
  <si>
    <t>MARC</t>
  </si>
  <si>
    <t>SjpB</t>
  </si>
  <si>
    <t>Muller</t>
  </si>
  <si>
    <t>Pierre N</t>
  </si>
  <si>
    <t>Djoko KOUANGANG</t>
  </si>
  <si>
    <t>FEUNE Claude</t>
  </si>
  <si>
    <t>BEHALAL Martin</t>
  </si>
  <si>
    <t>Byll Yannick</t>
  </si>
  <si>
    <t>MBOUNGA Loic</t>
  </si>
  <si>
    <t>MEGNE Margaret</t>
  </si>
  <si>
    <t>MOUAFO Anick</t>
  </si>
  <si>
    <t xml:space="preserve">NDELLE Jules </t>
  </si>
  <si>
    <t>NGOM Sophie</t>
  </si>
  <si>
    <t>NGUIMFACK Arthur</t>
  </si>
  <si>
    <t>NZUDIE Davy</t>
  </si>
  <si>
    <t>PATIPE Christian</t>
  </si>
  <si>
    <t>SIBAFEU Yann</t>
  </si>
  <si>
    <t>SIMO TIAVE Hyacintha</t>
  </si>
  <si>
    <t>TCHOUNKEU Stéphane</t>
  </si>
  <si>
    <t>TEUKAM SIMEN Manuela</t>
  </si>
  <si>
    <t>YITEMBE Lorene</t>
  </si>
  <si>
    <t>TIKI</t>
  </si>
  <si>
    <t>Christian (Ton Répé)</t>
  </si>
  <si>
    <t>GEORGES Archies</t>
  </si>
  <si>
    <t>KUATE Junior</t>
  </si>
  <si>
    <t>LEMANA Frank</t>
  </si>
  <si>
    <t>NDJUPKWO Demeno</t>
  </si>
  <si>
    <t>V.Président du CTO UBUNTU 2021</t>
  </si>
  <si>
    <t>TCHWENTE Landry</t>
  </si>
  <si>
    <t>ASG</t>
  </si>
  <si>
    <t>Event.Lucratif</t>
  </si>
  <si>
    <t>Sirop</t>
  </si>
  <si>
    <t>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</si>
</sst>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2"/>
      <color rgb="FF00B050"/>
      <name val="Times New Roman"/>
      <family val="1"/>
    </font>
    <font>
      <b/>
      <sz val="20"/>
      <color theme="9" tint="-0.249977111117893"/>
      <name val="Times New Roman"/>
      <family val="1"/>
    </font>
    <font>
      <b/>
      <sz val="24"/>
      <color theme="9" tint="-0.249977111117893"/>
      <name val="Times New Roman"/>
      <family val="1"/>
    </font>
    <font>
      <sz val="24"/>
      <color theme="9" tint="-0.249977111117893"/>
      <name val="Times New Roman"/>
      <family val="1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3" fillId="0" borderId="6" xfId="0" applyFont="1" applyBorder="1" applyAlignment="1">
      <alignment vertical="center" textRotation="90"/>
    </xf>
    <xf numFmtId="3" fontId="1" fillId="0" borderId="1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2" fillId="0" borderId="9" xfId="0" applyFont="1" applyBorder="1"/>
    <xf numFmtId="0" fontId="1" fillId="0" borderId="9" xfId="0" applyFont="1" applyBorder="1"/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5" xfId="0" applyFont="1" applyBorder="1"/>
    <xf numFmtId="0" fontId="5" fillId="0" borderId="9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4" fillId="0" borderId="13" xfId="0" applyNumberFormat="1" applyFont="1" applyBorder="1" applyAlignment="1">
      <alignment horizontal="right"/>
    </xf>
    <xf numFmtId="0" fontId="7" fillId="0" borderId="1" xfId="0" applyFont="1" applyBorder="1"/>
    <xf numFmtId="3" fontId="4" fillId="0" borderId="1" xfId="0" applyNumberFormat="1" applyFont="1" applyBorder="1" applyAlignment="1">
      <alignment horizontal="right"/>
    </xf>
    <xf numFmtId="14" fontId="2" fillId="0" borderId="1" xfId="0" applyNumberFormat="1" applyFont="1" applyBorder="1"/>
    <xf numFmtId="0" fontId="7" fillId="0" borderId="0" xfId="0" applyFont="1" applyBorder="1"/>
    <xf numFmtId="0" fontId="1" fillId="0" borderId="1" xfId="0" applyFont="1" applyBorder="1" applyAlignment="1">
      <alignment horizontal="center"/>
    </xf>
    <xf numFmtId="3" fontId="1" fillId="0" borderId="3" xfId="0" applyNumberFormat="1" applyFont="1" applyBorder="1"/>
    <xf numFmtId="3" fontId="1" fillId="0" borderId="7" xfId="0" applyNumberFormat="1" applyFont="1" applyBorder="1"/>
    <xf numFmtId="3" fontId="1" fillId="0" borderId="4" xfId="0" applyNumberFormat="1" applyFont="1" applyBorder="1"/>
    <xf numFmtId="3" fontId="1" fillId="0" borderId="0" xfId="0" applyNumberFormat="1" applyFont="1" applyAlignment="1">
      <alignment horizontal="center"/>
    </xf>
    <xf numFmtId="3" fontId="1" fillId="0" borderId="10" xfId="0" applyNumberFormat="1" applyFont="1" applyBorder="1"/>
    <xf numFmtId="0" fontId="11" fillId="0" borderId="5" xfId="0" applyFont="1" applyBorder="1"/>
    <xf numFmtId="0" fontId="11" fillId="0" borderId="2" xfId="0" applyFont="1" applyBorder="1"/>
    <xf numFmtId="3" fontId="11" fillId="0" borderId="2" xfId="0" applyNumberFormat="1" applyFont="1" applyBorder="1"/>
    <xf numFmtId="3" fontId="11" fillId="0" borderId="4" xfId="0" applyNumberFormat="1" applyFont="1" applyBorder="1"/>
    <xf numFmtId="0" fontId="11" fillId="0" borderId="6" xfId="0" applyFont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Border="1"/>
    <xf numFmtId="0" fontId="10" fillId="0" borderId="2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TERNE" displayName="INTERNE" ref="B3:I404" totalsRowCount="1" headerRowDxfId="103" dataDxfId="102" totalsRowDxfId="100" tableBorderDxfId="101">
  <autoFilter ref="B3:I403" xr:uid="{00000000-0009-0000-0100-000003000000}"/>
  <tableColumns count="8">
    <tableColumn id="1" xr3:uid="{00000000-0010-0000-0000-000001000000}" name="Num billet" totalsRowLabel="Total" dataDxfId="99" totalsRowDxfId="98"/>
    <tableColumn id="2" xr3:uid="{00000000-0010-0000-0000-000002000000}" name="imprimé" totalsRowFunction="sum" dataDxfId="97" totalsRowDxfId="96"/>
    <tableColumn id="7" xr3:uid="{00000000-0010-0000-0000-000007000000}" name="kgb" totalsRowFunction="custom" dataDxfId="95" totalsRowDxfId="94">
      <totalsRowFormula>COUNTA(INTERNE[kgb])</totalsRowFormula>
    </tableColumn>
    <tableColumn id="3" xr3:uid="{00000000-0010-0000-0000-000003000000}" name="Validation " totalsRowFunction="custom" dataDxfId="93" totalsRowDxfId="92">
      <totalsRowFormula>COUNTA(INTERNE[[Validation ]])</totalsRowFormula>
    </tableColumn>
    <tableColumn id="4" xr3:uid="{00000000-0010-0000-0000-000004000000}" name="Nombre de place" totalsRowFunction="min" dataDxfId="91" totalsRowDxfId="90">
      <calculatedColumnFormula>IF(E4="ok",1,0)</calculatedColumnFormula>
    </tableColumn>
    <tableColumn id="6" xr3:uid="{00000000-0010-0000-0000-000006000000}" name="ID Table" dataDxfId="89" totalsRowDxfId="88"/>
    <tableColumn id="5" xr3:uid="{00000000-0010-0000-0000-000005000000}" name="Nom Vendeur" dataDxfId="87" totalsRowDxfId="86"/>
    <tableColumn id="8" xr3:uid="{00000000-0010-0000-0000-000008000000}" name="Tel vendeur" dataDxfId="85" totalsRowDxfId="8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6" displayName="Tableau16" ref="A2:K121" totalsRowCount="1" headerRowDxfId="83" dataDxfId="81" totalsRowDxfId="79" headerRowBorderDxfId="82" tableBorderDxfId="80" totalsRowBorderDxfId="78">
  <autoFilter ref="A2:K120" xr:uid="{00000000-0009-0000-0100-000002000000}">
    <filterColumn colId="9">
      <filters>
        <filter val="15000"/>
        <filter val="18000"/>
        <filter val="19000"/>
        <filter val="20000"/>
        <filter val="25000"/>
      </filters>
    </filterColumn>
  </autoFilter>
  <sortState xmlns:xlrd2="http://schemas.microsoft.com/office/spreadsheetml/2017/richdata2" ref="A3:K120">
    <sortCondition ref="A2:A120"/>
  </sortState>
  <tableColumns count="11">
    <tableColumn id="1" xr3:uid="{00000000-0010-0000-0100-000001000000}" name="NOM &amp; PRENOM" totalsRowLabel="Total" dataDxfId="77" totalsRowDxfId="76"/>
    <tableColumn id="17" xr3:uid="{00000000-0010-0000-0100-000011000000}" name="NIVEAU" dataDxfId="75" totalsRowDxfId="74"/>
    <tableColumn id="2" xr3:uid="{00000000-0010-0000-0100-000002000000}" name="ATTRIBUTIONS" totalsRowFunction="custom" dataDxfId="73" totalsRowDxfId="72">
      <totalsRowFormula>COUNTA(C3:C120)</totalsRowFormula>
    </tableColumn>
    <tableColumn id="7" xr3:uid="{00000000-0010-0000-0100-000007000000}" name="JANVIER " dataDxfId="71" totalsRowDxfId="70"/>
    <tableColumn id="8" xr3:uid="{00000000-0010-0000-0100-000008000000}" name="FEVRIER" dataDxfId="69" totalsRowDxfId="68"/>
    <tableColumn id="9" xr3:uid="{00000000-0010-0000-0100-000009000000}" name="MARS" dataDxfId="67" totalsRowDxfId="66"/>
    <tableColumn id="10" xr3:uid="{00000000-0010-0000-0100-00000A000000}" name="AVRIL" dataDxfId="65" totalsRowDxfId="64"/>
    <tableColumn id="16" xr3:uid="{00000000-0010-0000-0100-000010000000}" name="MAI" dataDxfId="63" totalsRowDxfId="62"/>
    <tableColumn id="11" xr3:uid="{00000000-0010-0000-0100-00000B000000}" name="JUIN" dataDxfId="61" totalsRowDxfId="60"/>
    <tableColumn id="13" xr3:uid="{00000000-0010-0000-0100-00000D000000}" name="Montant " totalsRowFunction="sum" dataDxfId="59" totalsRowDxfId="58">
      <calculatedColumnFormula>SUM(Tableau16[[#This Row],[JANVIER ]:[JUIN]])</calculatedColumnFormula>
    </tableColumn>
    <tableColumn id="14" xr3:uid="{00000000-0010-0000-0100-00000E000000}" name="Nb Place" totalsRowFunction="sum" dataDxfId="57" totalsRowDxfId="56">
      <calculatedColumnFormula>IF(Tableau16[[#This Row],[Montant ]]&lt;18000,0,IF(Tableau16[[#This Row],[Montant ]]&gt;=30000,2,IF(Tableau16[[#This Row],[Montant ]]&gt;=18000,1,0)))</calculatedColumnFormula>
    </tableColumn>
  </tableColumns>
  <tableStyleInfo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au2278" displayName="Tableau2278" ref="F5:I9" totalsRowCount="1" headerRowDxfId="55" dataDxfId="53" totalsRowDxfId="51" headerRowBorderDxfId="54" tableBorderDxfId="52" totalsRowBorderDxfId="50">
  <autoFilter ref="F5:I8" xr:uid="{00000000-0009-0000-0100-000007000000}"/>
  <tableColumns count="4">
    <tableColumn id="1" xr3:uid="{00000000-0010-0000-0200-000001000000}" name="Noms" totalsRowLabel="Total" dataDxfId="49" totalsRowDxfId="48"/>
    <tableColumn id="2" xr3:uid="{00000000-0010-0000-0200-000002000000}" name="Prenoms" dataDxfId="47" totalsRowDxfId="46"/>
    <tableColumn id="3" xr3:uid="{00000000-0010-0000-0200-000003000000}" name="Niveau" dataDxfId="45" totalsRowDxfId="44"/>
    <tableColumn id="4" xr3:uid="{00000000-0010-0000-0200-000004000000}" name="Inscription" totalsRowFunction="sum" dataDxfId="43" totalsRowDxfId="42"/>
  </tableColumns>
  <tableStyleInfo name="TableStyleMedium2" showFirstColumn="0" showLastColumn="1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au8" displayName="Tableau8" ref="A6:D21" totalsRowCount="1" headerRowDxfId="41" dataDxfId="39" totalsRowDxfId="37" headerRowBorderDxfId="40" tableBorderDxfId="38" totalsRowBorderDxfId="36">
  <autoFilter ref="A6:D20" xr:uid="{00000000-0009-0000-0100-000008000000}"/>
  <tableColumns count="4">
    <tableColumn id="1" xr3:uid="{00000000-0010-0000-0300-000001000000}" name="NOMS" totalsRowLabel="Total" dataDxfId="35" totalsRowDxfId="7"/>
    <tableColumn id="2" xr3:uid="{00000000-0010-0000-0300-000002000000}" name="Dates" dataDxfId="34" totalsRowDxfId="6"/>
    <tableColumn id="3" xr3:uid="{00000000-0010-0000-0300-000003000000}" name="Motifs" dataDxfId="33" totalsRowDxfId="5"/>
    <tableColumn id="4" xr3:uid="{00000000-0010-0000-0300-000004000000}" name="Sommes en FCFA" totalsRowFunction="sum" dataDxfId="32" totalsRowDxfId="4"/>
  </tableColumns>
  <tableStyleInfo name="TableStyleMedium2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au9" displayName="Tableau9" ref="F6:I22" totalsRowCount="1" headerRowDxfId="31" dataDxfId="29" totalsRowDxfId="27" headerRowBorderDxfId="30" tableBorderDxfId="28" totalsRowBorderDxfId="26">
  <autoFilter ref="F6:I21" xr:uid="{00000000-0009-0000-0100-000009000000}"/>
  <sortState xmlns:xlrd2="http://schemas.microsoft.com/office/spreadsheetml/2017/richdata2" ref="F5:I6">
    <sortCondition ref="G2:G6"/>
  </sortState>
  <tableColumns count="4">
    <tableColumn id="1" xr3:uid="{00000000-0010-0000-0400-000001000000}" name="NOMS" totalsRowLabel="Total" dataDxfId="25" totalsRowDxfId="3"/>
    <tableColumn id="2" xr3:uid="{00000000-0010-0000-0400-000002000000}" name="Dates" dataDxfId="24" totalsRowDxfId="2"/>
    <tableColumn id="3" xr3:uid="{00000000-0010-0000-0400-000003000000}" name="Motifs" dataDxfId="23" totalsRowDxfId="1"/>
    <tableColumn id="4" xr3:uid="{00000000-0010-0000-0400-000004000000}" name="Sommes en FCFA" totalsRowFunction="sum" dataDxfId="22" totalsRowDxfId="0"/>
  </tableColumns>
  <tableStyleInfo name="TableStyleLight14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au811" displayName="Tableau811" ref="A25:D34" totalsRowCount="1" headerRowDxfId="21" dataDxfId="19" totalsRowDxfId="17" headerRowBorderDxfId="20" tableBorderDxfId="18" totalsRowBorderDxfId="16">
  <autoFilter ref="A25:D33" xr:uid="{00000000-0009-0000-0100-000004000000}"/>
  <sortState xmlns:xlrd2="http://schemas.microsoft.com/office/spreadsheetml/2017/richdata2" ref="A17:D24">
    <sortCondition ref="B16:B24"/>
  </sortState>
  <tableColumns count="4">
    <tableColumn id="1" xr3:uid="{00000000-0010-0000-0500-000001000000}" name="NOMS" totalsRowLabel="Total" dataDxfId="15" totalsRowDxfId="14"/>
    <tableColumn id="2" xr3:uid="{00000000-0010-0000-0500-000002000000}" name="Dates" dataDxfId="13" totalsRowDxfId="12"/>
    <tableColumn id="3" xr3:uid="{00000000-0010-0000-0500-000003000000}" name="Motifs" dataDxfId="11" totalsRowDxfId="10"/>
    <tableColumn id="4" xr3:uid="{00000000-0010-0000-0500-000004000000}" name="Sommes en FCFA" totalsRowFunction="sum" dataDxfId="9" totalsRowDxfId="8"/>
  </tableColumns>
  <tableStyleInfo name="TableStyleMedium2" showFirstColumn="1" showLastColumn="1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3:AF406"/>
  <sheetViews>
    <sheetView zoomScale="70" zoomScaleNormal="70" workbookViewId="0">
      <selection activeCell="E4" sqref="E4"/>
    </sheetView>
  </sheetViews>
  <sheetFormatPr baseColWidth="10" defaultColWidth="11.44140625" defaultRowHeight="15.6" x14ac:dyDescent="0.3"/>
  <cols>
    <col min="1" max="1" width="12" style="6" customWidth="1"/>
    <col min="2" max="2" width="22.5546875" style="9" customWidth="1"/>
    <col min="3" max="3" width="16.109375" style="10" customWidth="1"/>
    <col min="4" max="4" width="12.33203125" style="10" customWidth="1"/>
    <col min="5" max="5" width="17.109375" style="9" customWidth="1"/>
    <col min="6" max="6" width="23.88671875" style="6" customWidth="1"/>
    <col min="7" max="7" width="17.33203125" style="6" customWidth="1"/>
    <col min="8" max="8" width="26.6640625" style="6" customWidth="1"/>
    <col min="9" max="9" width="23.88671875" style="6" customWidth="1"/>
    <col min="10" max="10" width="2.44140625" style="6" customWidth="1"/>
    <col min="11" max="11" width="14.44140625" style="9" customWidth="1"/>
    <col min="12" max="13" width="14.44140625" style="10" customWidth="1"/>
    <col min="14" max="14" width="14.44140625" style="9" customWidth="1"/>
    <col min="15" max="15" width="16.5546875" style="11" customWidth="1"/>
    <col min="16" max="16" width="0.33203125" style="6" hidden="1" customWidth="1"/>
    <col min="17" max="17" width="15.44140625" style="6" customWidth="1"/>
    <col min="18" max="18" width="21.109375" style="6" customWidth="1"/>
    <col min="19" max="19" width="14.109375" style="6" customWidth="1"/>
    <col min="20" max="20" width="14.44140625" style="9" customWidth="1"/>
    <col min="21" max="22" width="14.44140625" style="10" customWidth="1"/>
    <col min="23" max="23" width="14.44140625" style="9" customWidth="1"/>
    <col min="24" max="24" width="20.109375" style="6" customWidth="1"/>
    <col min="25" max="25" width="18.6640625" style="6" customWidth="1"/>
    <col min="26" max="26" width="15.44140625" style="6" customWidth="1"/>
    <col min="27" max="27" width="2.88671875" style="6" customWidth="1"/>
    <col min="28" max="28" width="5.88671875" style="6" customWidth="1"/>
    <col min="29" max="29" width="14.6640625" style="9" customWidth="1"/>
    <col min="30" max="31" width="14.44140625" style="10" customWidth="1"/>
    <col min="32" max="32" width="13.6640625" style="9" customWidth="1"/>
    <col min="33" max="33" width="19.109375" style="6" customWidth="1"/>
    <col min="34" max="34" width="17.88671875" style="6" customWidth="1"/>
    <col min="35" max="35" width="15.44140625" style="6" customWidth="1"/>
    <col min="36" max="16384" width="11.44140625" style="6"/>
  </cols>
  <sheetData>
    <row r="3" spans="1:32" x14ac:dyDescent="0.3">
      <c r="A3" s="8" t="s">
        <v>9</v>
      </c>
      <c r="B3" s="8" t="s">
        <v>0</v>
      </c>
      <c r="C3" s="1" t="s">
        <v>5</v>
      </c>
      <c r="D3" s="1" t="s">
        <v>24</v>
      </c>
      <c r="E3" s="8" t="s">
        <v>1</v>
      </c>
      <c r="F3" s="8" t="s">
        <v>2</v>
      </c>
      <c r="G3" s="8" t="s">
        <v>34</v>
      </c>
      <c r="H3" s="8" t="s">
        <v>43</v>
      </c>
      <c r="I3" s="8" t="s">
        <v>42</v>
      </c>
      <c r="K3" s="60"/>
      <c r="L3" s="61"/>
      <c r="M3" s="62"/>
      <c r="N3" s="7" t="s">
        <v>8</v>
      </c>
      <c r="O3" s="14">
        <f>PRODUCT(B406,INTERNE[[#Totals],[kgb]])</f>
        <v>0</v>
      </c>
      <c r="T3" s="6"/>
      <c r="U3" s="6"/>
      <c r="V3" s="6"/>
      <c r="W3" s="6"/>
      <c r="AC3" s="6"/>
      <c r="AD3" s="6"/>
      <c r="AE3" s="6"/>
      <c r="AF3" s="6"/>
    </row>
    <row r="4" spans="1:32" ht="15" customHeight="1" x14ac:dyDescent="0.3">
      <c r="A4" s="56" t="s">
        <v>25</v>
      </c>
      <c r="B4" s="8" t="s">
        <v>45</v>
      </c>
      <c r="C4" s="1">
        <v>1</v>
      </c>
      <c r="D4" s="1"/>
      <c r="E4" s="8"/>
      <c r="F4" s="7">
        <f t="shared" ref="F4:F67" si="0">IF(E4="ok",1,0)</f>
        <v>0</v>
      </c>
      <c r="G4" s="7"/>
      <c r="H4" s="7"/>
      <c r="I4" s="7"/>
      <c r="K4" s="67"/>
      <c r="L4" s="67"/>
      <c r="M4" s="67"/>
      <c r="N4" s="67"/>
      <c r="O4" s="67"/>
      <c r="T4" s="6"/>
      <c r="U4" s="6"/>
      <c r="V4" s="6"/>
      <c r="W4" s="6"/>
      <c r="AC4" s="6"/>
      <c r="AD4" s="6"/>
      <c r="AE4" s="6"/>
      <c r="AF4" s="6"/>
    </row>
    <row r="5" spans="1:32" x14ac:dyDescent="0.3">
      <c r="A5" s="57"/>
      <c r="B5" s="43" t="s">
        <v>46</v>
      </c>
      <c r="C5" s="1">
        <v>1</v>
      </c>
      <c r="D5" s="1"/>
      <c r="E5" s="8"/>
      <c r="F5" s="7">
        <f t="shared" si="0"/>
        <v>0</v>
      </c>
      <c r="G5" s="7"/>
      <c r="H5" s="7"/>
      <c r="I5" s="7"/>
      <c r="K5" s="67"/>
      <c r="L5" s="67"/>
      <c r="M5" s="67"/>
      <c r="N5" s="67"/>
      <c r="O5" s="67"/>
      <c r="T5" s="6"/>
      <c r="U5" s="6"/>
      <c r="V5" s="6"/>
      <c r="W5" s="6"/>
      <c r="AC5" s="6"/>
      <c r="AD5" s="6"/>
      <c r="AE5" s="6"/>
      <c r="AF5" s="6"/>
    </row>
    <row r="6" spans="1:32" x14ac:dyDescent="0.3">
      <c r="A6" s="57"/>
      <c r="B6" s="43" t="s">
        <v>47</v>
      </c>
      <c r="C6" s="1">
        <v>1</v>
      </c>
      <c r="D6" s="1"/>
      <c r="E6" s="8"/>
      <c r="F6" s="7">
        <f t="shared" si="0"/>
        <v>0</v>
      </c>
      <c r="G6" s="7"/>
      <c r="H6" s="7"/>
      <c r="I6" s="7"/>
      <c r="K6" s="67" t="s">
        <v>3</v>
      </c>
      <c r="L6" s="67"/>
      <c r="M6" s="67"/>
      <c r="N6" s="69">
        <f>INTERNE[[#Totals],[imprimé]]</f>
        <v>30</v>
      </c>
      <c r="O6" s="69"/>
      <c r="T6" s="6"/>
      <c r="U6" s="6"/>
      <c r="V6" s="6"/>
      <c r="W6" s="6"/>
      <c r="AC6" s="6"/>
      <c r="AD6" s="6"/>
      <c r="AE6" s="6"/>
      <c r="AF6" s="6"/>
    </row>
    <row r="7" spans="1:32" x14ac:dyDescent="0.3">
      <c r="A7" s="57"/>
      <c r="B7" s="43" t="s">
        <v>48</v>
      </c>
      <c r="C7" s="1">
        <v>1</v>
      </c>
      <c r="D7" s="1"/>
      <c r="E7" s="8"/>
      <c r="F7" s="7">
        <f t="shared" si="0"/>
        <v>0</v>
      </c>
      <c r="G7" s="7"/>
      <c r="H7" s="7"/>
      <c r="I7" s="7"/>
      <c r="K7" s="67" t="s">
        <v>6</v>
      </c>
      <c r="L7" s="67"/>
      <c r="M7" s="67"/>
      <c r="N7" s="70">
        <f>INTERNE[[#Totals],[kgb]]</f>
        <v>0</v>
      </c>
      <c r="O7" s="70"/>
      <c r="T7" s="6"/>
      <c r="U7" s="6"/>
      <c r="V7" s="6"/>
      <c r="W7" s="6"/>
      <c r="AC7" s="6"/>
      <c r="AD7" s="6"/>
      <c r="AE7" s="6"/>
      <c r="AF7" s="6"/>
    </row>
    <row r="8" spans="1:32" x14ac:dyDescent="0.3">
      <c r="A8" s="57"/>
      <c r="B8" s="43" t="s">
        <v>49</v>
      </c>
      <c r="C8" s="1">
        <v>1</v>
      </c>
      <c r="D8" s="1"/>
      <c r="E8" s="8"/>
      <c r="F8" s="7">
        <f t="shared" si="0"/>
        <v>0</v>
      </c>
      <c r="G8" s="7"/>
      <c r="H8" s="7"/>
      <c r="I8" s="7"/>
      <c r="K8" s="67" t="s">
        <v>4</v>
      </c>
      <c r="L8" s="67"/>
      <c r="M8" s="67"/>
      <c r="N8" s="70">
        <f>INTERNE[[#Totals],[kgb]]</f>
        <v>0</v>
      </c>
      <c r="O8" s="70"/>
      <c r="AC8" s="6"/>
      <c r="AD8" s="6"/>
      <c r="AE8" s="6"/>
      <c r="AF8" s="6"/>
    </row>
    <row r="9" spans="1:32" x14ac:dyDescent="0.3">
      <c r="A9" s="57"/>
      <c r="B9" s="43" t="s">
        <v>50</v>
      </c>
      <c r="C9" s="1">
        <v>1</v>
      </c>
      <c r="D9" s="1"/>
      <c r="E9" s="8"/>
      <c r="F9" s="7">
        <f t="shared" si="0"/>
        <v>0</v>
      </c>
      <c r="G9" s="7"/>
      <c r="H9" s="7"/>
      <c r="I9" s="7"/>
      <c r="K9" s="67" t="s">
        <v>36</v>
      </c>
      <c r="L9" s="67"/>
      <c r="M9" s="67"/>
      <c r="N9" s="68">
        <f>SUM(N6, -N8,N10)</f>
        <v>30</v>
      </c>
      <c r="O9" s="68"/>
      <c r="AC9" s="6"/>
      <c r="AD9" s="6"/>
      <c r="AE9" s="6"/>
      <c r="AF9" s="6"/>
    </row>
    <row r="10" spans="1:32" x14ac:dyDescent="0.3">
      <c r="A10" s="57"/>
      <c r="B10" s="43" t="s">
        <v>51</v>
      </c>
      <c r="C10" s="1">
        <v>1</v>
      </c>
      <c r="D10" s="1"/>
      <c r="E10" s="8"/>
      <c r="F10" s="7">
        <f t="shared" si="0"/>
        <v>0</v>
      </c>
      <c r="G10" s="7"/>
      <c r="H10" s="7"/>
      <c r="I10" s="7"/>
      <c r="K10" s="67" t="s">
        <v>38</v>
      </c>
      <c r="L10" s="67"/>
      <c r="M10" s="67"/>
      <c r="N10" s="63">
        <f>SUM(INTERNE[[#Totals],[kgb]],-INTERNE[[#Totals],[Validation ]])</f>
        <v>0</v>
      </c>
      <c r="O10" s="64"/>
      <c r="AC10" s="6"/>
      <c r="AD10" s="6"/>
      <c r="AE10" s="6"/>
      <c r="AF10" s="6"/>
    </row>
    <row r="11" spans="1:32" x14ac:dyDescent="0.3">
      <c r="A11" s="57"/>
      <c r="B11" s="43" t="s">
        <v>52</v>
      </c>
      <c r="C11" s="1">
        <v>1</v>
      </c>
      <c r="D11" s="1"/>
      <c r="E11" s="8"/>
      <c r="F11" s="7">
        <f t="shared" si="0"/>
        <v>0</v>
      </c>
      <c r="G11" s="7"/>
      <c r="H11" s="7"/>
      <c r="I11" s="7"/>
      <c r="K11" s="67" t="s">
        <v>39</v>
      </c>
      <c r="L11" s="67"/>
      <c r="M11" s="67"/>
      <c r="N11" s="65">
        <f>SUM(N9,-N10)</f>
        <v>30</v>
      </c>
      <c r="O11" s="66"/>
      <c r="AC11" s="6"/>
      <c r="AD11" s="6"/>
      <c r="AE11" s="6"/>
      <c r="AF11" s="6"/>
    </row>
    <row r="12" spans="1:32" x14ac:dyDescent="0.3">
      <c r="A12" s="57"/>
      <c r="B12" s="43" t="s">
        <v>53</v>
      </c>
      <c r="C12" s="1">
        <v>1</v>
      </c>
      <c r="D12" s="1"/>
      <c r="E12" s="8"/>
      <c r="F12" s="7">
        <f t="shared" si="0"/>
        <v>0</v>
      </c>
      <c r="G12" s="7"/>
      <c r="H12" s="7"/>
      <c r="I12" s="7"/>
      <c r="K12" s="6"/>
      <c r="L12" s="6"/>
      <c r="M12" s="6"/>
      <c r="N12" s="6"/>
      <c r="O12" s="6"/>
      <c r="AC12" s="6"/>
      <c r="AD12" s="6"/>
      <c r="AE12" s="6"/>
      <c r="AF12" s="6"/>
    </row>
    <row r="13" spans="1:32" x14ac:dyDescent="0.3">
      <c r="A13" s="57"/>
      <c r="B13" s="43" t="s">
        <v>54</v>
      </c>
      <c r="C13" s="1">
        <v>1</v>
      </c>
      <c r="D13" s="1"/>
      <c r="E13" s="8"/>
      <c r="F13" s="7">
        <f t="shared" si="0"/>
        <v>0</v>
      </c>
      <c r="G13" s="7"/>
      <c r="H13" s="7"/>
      <c r="I13" s="7"/>
      <c r="K13" s="6"/>
      <c r="L13" s="6"/>
      <c r="M13" s="6"/>
      <c r="N13" s="6"/>
      <c r="O13" s="6"/>
      <c r="AC13" s="6"/>
      <c r="AD13" s="6"/>
      <c r="AE13" s="6"/>
      <c r="AF13" s="6"/>
    </row>
    <row r="14" spans="1:32" x14ac:dyDescent="0.3">
      <c r="A14" s="57"/>
      <c r="B14" s="43" t="s">
        <v>55</v>
      </c>
      <c r="C14" s="1">
        <v>1</v>
      </c>
      <c r="D14" s="1"/>
      <c r="E14" s="8"/>
      <c r="F14" s="7">
        <f t="shared" si="0"/>
        <v>0</v>
      </c>
      <c r="G14" s="7"/>
      <c r="H14" s="7"/>
      <c r="I14" s="7"/>
      <c r="K14" s="6"/>
      <c r="L14" s="6"/>
      <c r="M14" s="6"/>
      <c r="N14" s="6"/>
      <c r="O14" s="6"/>
      <c r="AC14" s="6"/>
      <c r="AD14" s="6"/>
      <c r="AE14" s="6"/>
      <c r="AF14" s="6"/>
    </row>
    <row r="15" spans="1:32" x14ac:dyDescent="0.3">
      <c r="A15" s="57"/>
      <c r="B15" s="43" t="s">
        <v>56</v>
      </c>
      <c r="C15" s="1">
        <v>1</v>
      </c>
      <c r="D15" s="1"/>
      <c r="E15" s="8"/>
      <c r="F15" s="7">
        <f t="shared" si="0"/>
        <v>0</v>
      </c>
      <c r="G15" s="7"/>
      <c r="H15" s="7"/>
      <c r="I15" s="7"/>
      <c r="K15" s="6"/>
      <c r="L15" s="6"/>
      <c r="M15" s="6"/>
      <c r="N15" s="6"/>
      <c r="O15" s="6"/>
      <c r="AC15" s="6"/>
      <c r="AD15" s="6"/>
      <c r="AE15" s="6"/>
      <c r="AF15" s="6"/>
    </row>
    <row r="16" spans="1:32" x14ac:dyDescent="0.3">
      <c r="A16" s="57"/>
      <c r="B16" s="43" t="s">
        <v>57</v>
      </c>
      <c r="C16" s="1">
        <v>1</v>
      </c>
      <c r="D16" s="1"/>
      <c r="E16" s="8"/>
      <c r="F16" s="7">
        <f t="shared" si="0"/>
        <v>0</v>
      </c>
      <c r="G16" s="7"/>
      <c r="H16" s="7"/>
      <c r="I16" s="7"/>
      <c r="K16" s="6"/>
      <c r="L16" s="6"/>
      <c r="M16" s="6"/>
      <c r="N16" s="6"/>
      <c r="O16" s="6"/>
      <c r="AC16" s="6"/>
      <c r="AD16" s="6"/>
      <c r="AE16" s="6"/>
      <c r="AF16" s="6"/>
    </row>
    <row r="17" spans="1:32" x14ac:dyDescent="0.3">
      <c r="A17" s="57"/>
      <c r="B17" s="43" t="s">
        <v>58</v>
      </c>
      <c r="C17" s="1">
        <v>1</v>
      </c>
      <c r="D17" s="1"/>
      <c r="E17" s="8"/>
      <c r="F17" s="7">
        <f t="shared" si="0"/>
        <v>0</v>
      </c>
      <c r="G17" s="7"/>
      <c r="H17" s="7"/>
      <c r="I17" s="7"/>
      <c r="K17" s="6"/>
      <c r="L17" s="6"/>
      <c r="M17" s="6"/>
      <c r="N17" s="6"/>
      <c r="O17" s="6"/>
      <c r="AC17" s="6"/>
      <c r="AD17" s="6"/>
      <c r="AE17" s="6"/>
      <c r="AF17" s="6"/>
    </row>
    <row r="18" spans="1:32" x14ac:dyDescent="0.3">
      <c r="A18" s="57"/>
      <c r="B18" s="43" t="s">
        <v>59</v>
      </c>
      <c r="C18" s="1">
        <v>1</v>
      </c>
      <c r="D18" s="1"/>
      <c r="E18" s="8"/>
      <c r="F18" s="7">
        <f t="shared" si="0"/>
        <v>0</v>
      </c>
      <c r="G18" s="7"/>
      <c r="H18" s="7"/>
      <c r="I18" s="7"/>
      <c r="K18" s="6"/>
      <c r="L18" s="6"/>
      <c r="M18" s="6"/>
      <c r="N18" s="6"/>
      <c r="O18" s="6"/>
      <c r="T18" s="6"/>
      <c r="U18" s="6"/>
      <c r="V18" s="6"/>
      <c r="W18" s="6"/>
      <c r="AC18" s="6"/>
      <c r="AD18" s="6"/>
      <c r="AE18" s="6"/>
      <c r="AF18" s="6"/>
    </row>
    <row r="19" spans="1:32" x14ac:dyDescent="0.3">
      <c r="A19" s="57"/>
      <c r="B19" s="43" t="s">
        <v>60</v>
      </c>
      <c r="C19" s="1">
        <v>1</v>
      </c>
      <c r="D19" s="1"/>
      <c r="E19" s="8"/>
      <c r="F19" s="7">
        <f t="shared" si="0"/>
        <v>0</v>
      </c>
      <c r="G19" s="7"/>
      <c r="H19" s="7"/>
      <c r="I19" s="7"/>
      <c r="K19" s="6"/>
      <c r="L19" s="6"/>
      <c r="M19" s="6"/>
      <c r="N19" s="6"/>
      <c r="O19" s="6"/>
      <c r="T19" s="6"/>
      <c r="U19" s="6"/>
      <c r="V19" s="6"/>
      <c r="W19" s="6"/>
      <c r="AC19" s="6"/>
      <c r="AD19" s="6"/>
      <c r="AE19" s="6"/>
      <c r="AF19" s="6"/>
    </row>
    <row r="20" spans="1:32" x14ac:dyDescent="0.3">
      <c r="A20" s="57"/>
      <c r="B20" s="43" t="s">
        <v>61</v>
      </c>
      <c r="C20" s="1">
        <v>1</v>
      </c>
      <c r="D20" s="1"/>
      <c r="E20" s="8"/>
      <c r="F20" s="7">
        <f t="shared" si="0"/>
        <v>0</v>
      </c>
      <c r="G20" s="7"/>
      <c r="H20" s="7"/>
      <c r="I20" s="7"/>
      <c r="K20" s="6"/>
      <c r="L20" s="6"/>
      <c r="M20" s="6"/>
      <c r="N20" s="6"/>
      <c r="O20" s="6"/>
      <c r="T20" s="6"/>
      <c r="U20" s="6"/>
      <c r="V20" s="6"/>
      <c r="W20" s="6"/>
      <c r="AC20" s="6"/>
      <c r="AD20" s="6"/>
      <c r="AE20" s="6"/>
      <c r="AF20" s="6"/>
    </row>
    <row r="21" spans="1:32" x14ac:dyDescent="0.3">
      <c r="A21" s="57"/>
      <c r="B21" s="43" t="s">
        <v>62</v>
      </c>
      <c r="C21" s="1">
        <v>1</v>
      </c>
      <c r="D21" s="1"/>
      <c r="E21" s="8"/>
      <c r="F21" s="7">
        <f t="shared" si="0"/>
        <v>0</v>
      </c>
      <c r="G21" s="7"/>
      <c r="H21" s="7"/>
      <c r="I21" s="7"/>
      <c r="K21" s="6"/>
      <c r="L21" s="6"/>
      <c r="M21" s="6"/>
      <c r="N21" s="6"/>
      <c r="O21" s="6"/>
      <c r="T21" s="6"/>
      <c r="U21" s="6"/>
      <c r="V21" s="6"/>
      <c r="W21" s="6"/>
      <c r="AC21" s="6"/>
      <c r="AD21" s="6"/>
      <c r="AE21" s="6"/>
      <c r="AF21" s="6"/>
    </row>
    <row r="22" spans="1:32" x14ac:dyDescent="0.3">
      <c r="A22" s="57"/>
      <c r="B22" s="43" t="s">
        <v>63</v>
      </c>
      <c r="C22" s="1">
        <v>1</v>
      </c>
      <c r="D22" s="1"/>
      <c r="E22" s="8"/>
      <c r="F22" s="7">
        <f t="shared" si="0"/>
        <v>0</v>
      </c>
      <c r="G22" s="7"/>
      <c r="H22" s="7"/>
      <c r="I22" s="7"/>
      <c r="K22" s="6"/>
      <c r="L22" s="6" t="s">
        <v>37</v>
      </c>
      <c r="M22" s="6"/>
      <c r="N22" s="6"/>
      <c r="O22" s="6"/>
      <c r="T22" s="6"/>
      <c r="U22" s="6"/>
      <c r="V22" s="6"/>
      <c r="W22" s="6"/>
      <c r="AC22" s="6"/>
      <c r="AD22" s="6"/>
      <c r="AE22" s="6"/>
      <c r="AF22" s="6"/>
    </row>
    <row r="23" spans="1:32" x14ac:dyDescent="0.3">
      <c r="A23" s="57"/>
      <c r="B23" s="43" t="s">
        <v>64</v>
      </c>
      <c r="C23" s="1">
        <v>1</v>
      </c>
      <c r="D23" s="1"/>
      <c r="E23" s="8"/>
      <c r="F23" s="7">
        <f t="shared" si="0"/>
        <v>0</v>
      </c>
      <c r="G23" s="7"/>
      <c r="H23" s="7"/>
      <c r="I23" s="7"/>
      <c r="K23" s="6"/>
      <c r="L23" s="6"/>
      <c r="M23" s="6"/>
      <c r="N23" s="6"/>
      <c r="O23" s="6"/>
      <c r="T23" s="6"/>
      <c r="U23" s="6"/>
      <c r="V23" s="6"/>
      <c r="W23" s="6"/>
      <c r="AC23" s="6"/>
      <c r="AD23" s="6"/>
      <c r="AE23" s="6"/>
      <c r="AF23" s="6"/>
    </row>
    <row r="24" spans="1:32" x14ac:dyDescent="0.3">
      <c r="A24" s="57"/>
      <c r="B24" s="43" t="s">
        <v>65</v>
      </c>
      <c r="C24" s="1">
        <v>1</v>
      </c>
      <c r="D24" s="1"/>
      <c r="E24" s="8"/>
      <c r="F24" s="7">
        <f t="shared" si="0"/>
        <v>0</v>
      </c>
      <c r="G24" s="7"/>
      <c r="H24" s="7"/>
      <c r="I24" s="7"/>
      <c r="K24" s="6"/>
      <c r="L24" s="6"/>
      <c r="M24" s="6"/>
      <c r="N24" s="6"/>
      <c r="O24" s="6"/>
      <c r="T24" s="6"/>
      <c r="U24" s="6"/>
      <c r="V24" s="6"/>
      <c r="W24" s="6"/>
      <c r="AC24" s="6"/>
      <c r="AD24" s="6"/>
      <c r="AE24" s="6"/>
      <c r="AF24" s="6"/>
    </row>
    <row r="25" spans="1:32" x14ac:dyDescent="0.3">
      <c r="A25" s="57"/>
      <c r="B25" s="43" t="s">
        <v>66</v>
      </c>
      <c r="C25" s="1">
        <v>1</v>
      </c>
      <c r="D25" s="1"/>
      <c r="E25" s="8"/>
      <c r="F25" s="7">
        <f t="shared" si="0"/>
        <v>0</v>
      </c>
      <c r="G25" s="7"/>
      <c r="H25" s="7"/>
      <c r="I25" s="7"/>
      <c r="K25" s="6"/>
      <c r="L25" s="6"/>
      <c r="M25" s="6"/>
      <c r="N25" s="6"/>
      <c r="O25" s="6"/>
      <c r="T25" s="6"/>
      <c r="U25" s="6"/>
      <c r="V25" s="6"/>
      <c r="W25" s="6"/>
      <c r="AC25" s="6"/>
      <c r="AD25" s="6"/>
      <c r="AE25" s="6"/>
      <c r="AF25" s="6"/>
    </row>
    <row r="26" spans="1:32" x14ac:dyDescent="0.3">
      <c r="A26" s="57"/>
      <c r="B26" s="43" t="s">
        <v>67</v>
      </c>
      <c r="C26" s="1">
        <v>1</v>
      </c>
      <c r="D26" s="1"/>
      <c r="E26" s="8"/>
      <c r="F26" s="7">
        <f t="shared" si="0"/>
        <v>0</v>
      </c>
      <c r="G26" s="7"/>
      <c r="H26" s="7"/>
      <c r="I26" s="7"/>
      <c r="K26" s="6"/>
      <c r="L26" s="6"/>
      <c r="M26" s="6"/>
      <c r="N26" s="6"/>
      <c r="O26" s="6"/>
      <c r="T26" s="6"/>
      <c r="U26" s="6"/>
      <c r="V26" s="6"/>
      <c r="W26" s="6"/>
      <c r="AC26" s="6"/>
      <c r="AD26" s="6"/>
      <c r="AE26" s="6"/>
      <c r="AF26" s="6"/>
    </row>
    <row r="27" spans="1:32" x14ac:dyDescent="0.3">
      <c r="A27" s="57"/>
      <c r="B27" s="43" t="s">
        <v>68</v>
      </c>
      <c r="C27" s="1">
        <v>1</v>
      </c>
      <c r="D27" s="1"/>
      <c r="E27" s="8"/>
      <c r="F27" s="7">
        <f t="shared" si="0"/>
        <v>0</v>
      </c>
      <c r="G27" s="7"/>
      <c r="H27" s="7"/>
      <c r="I27" s="7"/>
      <c r="K27" s="6"/>
      <c r="L27" s="6"/>
      <c r="M27" s="6"/>
      <c r="N27" s="6"/>
      <c r="O27" s="6"/>
      <c r="T27" s="6"/>
      <c r="U27" s="6"/>
      <c r="V27" s="6"/>
      <c r="W27" s="6"/>
      <c r="AC27" s="6"/>
      <c r="AD27" s="6"/>
      <c r="AE27" s="6"/>
      <c r="AF27" s="6"/>
    </row>
    <row r="28" spans="1:32" x14ac:dyDescent="0.3">
      <c r="A28" s="57"/>
      <c r="B28" s="43" t="s">
        <v>69</v>
      </c>
      <c r="C28" s="1">
        <v>1</v>
      </c>
      <c r="D28" s="1"/>
      <c r="E28" s="8"/>
      <c r="F28" s="7">
        <f t="shared" si="0"/>
        <v>0</v>
      </c>
      <c r="G28" s="7"/>
      <c r="H28" s="7"/>
      <c r="I28" s="7"/>
      <c r="K28" s="6"/>
      <c r="L28" s="6"/>
      <c r="M28" s="6"/>
      <c r="N28" s="6"/>
      <c r="O28" s="6"/>
      <c r="T28" s="6"/>
      <c r="U28" s="6"/>
      <c r="V28" s="6"/>
      <c r="W28" s="6"/>
      <c r="AC28" s="6"/>
      <c r="AD28" s="6"/>
      <c r="AE28" s="6"/>
      <c r="AF28" s="6"/>
    </row>
    <row r="29" spans="1:32" x14ac:dyDescent="0.3">
      <c r="A29" s="57"/>
      <c r="B29" s="43" t="s">
        <v>70</v>
      </c>
      <c r="C29" s="1">
        <v>1</v>
      </c>
      <c r="D29" s="1"/>
      <c r="E29" s="8"/>
      <c r="F29" s="7">
        <f t="shared" si="0"/>
        <v>0</v>
      </c>
      <c r="G29" s="7"/>
      <c r="H29" s="7"/>
      <c r="I29" s="7"/>
      <c r="K29" s="6"/>
      <c r="L29" s="6"/>
      <c r="M29" s="6"/>
      <c r="N29" s="6"/>
      <c r="O29" s="6"/>
      <c r="T29" s="6"/>
      <c r="U29" s="6"/>
      <c r="V29" s="6"/>
      <c r="W29" s="6"/>
      <c r="AC29" s="6"/>
      <c r="AD29" s="6"/>
      <c r="AE29" s="6"/>
      <c r="AF29" s="6"/>
    </row>
    <row r="30" spans="1:32" x14ac:dyDescent="0.3">
      <c r="A30" s="57"/>
      <c r="B30" s="43" t="s">
        <v>71</v>
      </c>
      <c r="C30" s="1">
        <v>1</v>
      </c>
      <c r="D30" s="1"/>
      <c r="E30" s="8"/>
      <c r="F30" s="7">
        <f t="shared" si="0"/>
        <v>0</v>
      </c>
      <c r="G30" s="7"/>
      <c r="H30" s="7"/>
      <c r="I30" s="7"/>
      <c r="K30" s="6"/>
      <c r="L30" s="6"/>
      <c r="M30" s="6"/>
      <c r="N30" s="6"/>
      <c r="O30" s="6"/>
      <c r="T30" s="6"/>
      <c r="U30" s="6"/>
      <c r="V30" s="6"/>
      <c r="W30" s="6"/>
      <c r="AC30" s="6"/>
      <c r="AD30" s="6"/>
      <c r="AE30" s="6"/>
      <c r="AF30" s="6"/>
    </row>
    <row r="31" spans="1:32" x14ac:dyDescent="0.3">
      <c r="A31" s="57"/>
      <c r="B31" s="43" t="s">
        <v>72</v>
      </c>
      <c r="C31" s="1">
        <v>1</v>
      </c>
      <c r="D31" s="1"/>
      <c r="E31" s="8"/>
      <c r="F31" s="7">
        <f t="shared" si="0"/>
        <v>0</v>
      </c>
      <c r="G31" s="7"/>
      <c r="H31" s="7"/>
      <c r="I31" s="7"/>
      <c r="K31" s="6"/>
      <c r="L31" s="6"/>
      <c r="M31" s="6"/>
      <c r="N31" s="6"/>
      <c r="O31" s="6"/>
      <c r="T31" s="6"/>
      <c r="U31" s="6"/>
      <c r="V31" s="6"/>
      <c r="W31" s="6"/>
      <c r="AC31" s="6"/>
      <c r="AD31" s="6"/>
      <c r="AE31" s="6"/>
      <c r="AF31" s="6"/>
    </row>
    <row r="32" spans="1:32" x14ac:dyDescent="0.3">
      <c r="A32" s="57"/>
      <c r="B32" s="43" t="s">
        <v>73</v>
      </c>
      <c r="C32" s="1">
        <v>1</v>
      </c>
      <c r="D32" s="1"/>
      <c r="E32" s="8"/>
      <c r="F32" s="7">
        <f t="shared" si="0"/>
        <v>0</v>
      </c>
      <c r="G32" s="7"/>
      <c r="H32" s="7"/>
      <c r="I32" s="7"/>
      <c r="K32" s="6"/>
      <c r="L32" s="6"/>
      <c r="M32" s="6"/>
      <c r="N32" s="6"/>
      <c r="O32" s="6"/>
      <c r="T32" s="6"/>
      <c r="U32" s="6"/>
      <c r="V32" s="6"/>
      <c r="W32" s="6"/>
      <c r="AC32" s="6"/>
      <c r="AD32" s="6"/>
      <c r="AE32" s="6"/>
      <c r="AF32" s="6"/>
    </row>
    <row r="33" spans="1:32" x14ac:dyDescent="0.3">
      <c r="A33" s="57"/>
      <c r="B33" s="43" t="s">
        <v>74</v>
      </c>
      <c r="C33" s="1">
        <v>1</v>
      </c>
      <c r="D33" s="1"/>
      <c r="E33" s="8"/>
      <c r="F33" s="7">
        <f t="shared" si="0"/>
        <v>0</v>
      </c>
      <c r="G33" s="7"/>
      <c r="H33" s="7"/>
      <c r="I33" s="7"/>
      <c r="K33" s="6"/>
      <c r="L33" s="6"/>
      <c r="M33" s="6"/>
      <c r="N33" s="6"/>
      <c r="O33" s="6"/>
      <c r="T33" s="6"/>
      <c r="U33" s="6"/>
      <c r="V33" s="6"/>
      <c r="W33" s="6"/>
      <c r="AC33" s="6"/>
      <c r="AD33" s="6"/>
      <c r="AE33" s="6"/>
      <c r="AF33" s="6"/>
    </row>
    <row r="34" spans="1:32" x14ac:dyDescent="0.3">
      <c r="A34" s="57"/>
      <c r="B34" s="43" t="s">
        <v>75</v>
      </c>
      <c r="C34" s="1">
        <v>0</v>
      </c>
      <c r="D34" s="1"/>
      <c r="E34" s="8"/>
      <c r="F34" s="7">
        <f t="shared" si="0"/>
        <v>0</v>
      </c>
      <c r="G34" s="7"/>
      <c r="H34" s="7"/>
      <c r="I34" s="7"/>
      <c r="K34" s="6"/>
      <c r="L34" s="6"/>
      <c r="M34" s="6"/>
      <c r="N34" s="6"/>
      <c r="O34" s="6"/>
      <c r="T34" s="6"/>
      <c r="U34" s="6"/>
      <c r="V34" s="6"/>
      <c r="W34" s="6"/>
      <c r="AC34" s="6"/>
      <c r="AD34" s="6"/>
      <c r="AE34" s="6"/>
      <c r="AF34" s="6"/>
    </row>
    <row r="35" spans="1:32" x14ac:dyDescent="0.3">
      <c r="A35" s="57"/>
      <c r="B35" s="43" t="s">
        <v>76</v>
      </c>
      <c r="C35" s="1">
        <v>0</v>
      </c>
      <c r="D35" s="1"/>
      <c r="E35" s="8"/>
      <c r="F35" s="7">
        <f t="shared" si="0"/>
        <v>0</v>
      </c>
      <c r="G35" s="7"/>
      <c r="H35" s="7"/>
      <c r="I35" s="7"/>
      <c r="K35" s="6"/>
      <c r="L35" s="6"/>
      <c r="M35" s="6"/>
      <c r="N35" s="6"/>
      <c r="O35" s="6"/>
      <c r="T35" s="6"/>
      <c r="U35" s="6"/>
      <c r="V35" s="6"/>
      <c r="W35" s="6"/>
      <c r="AC35" s="6"/>
      <c r="AD35" s="6"/>
      <c r="AE35" s="6"/>
      <c r="AF35" s="6"/>
    </row>
    <row r="36" spans="1:32" x14ac:dyDescent="0.3">
      <c r="A36" s="57"/>
      <c r="B36" s="43" t="s">
        <v>77</v>
      </c>
      <c r="C36" s="1">
        <v>0</v>
      </c>
      <c r="D36" s="1"/>
      <c r="E36" s="8"/>
      <c r="F36" s="7">
        <f t="shared" si="0"/>
        <v>0</v>
      </c>
      <c r="G36" s="7"/>
      <c r="H36" s="7"/>
      <c r="I36" s="7"/>
      <c r="K36" s="6"/>
      <c r="L36" s="6"/>
      <c r="M36" s="6"/>
      <c r="N36" s="6"/>
      <c r="O36" s="6"/>
      <c r="T36" s="6"/>
      <c r="U36" s="6"/>
      <c r="V36" s="6"/>
      <c r="W36" s="6"/>
      <c r="AC36" s="6"/>
      <c r="AD36" s="6"/>
      <c r="AE36" s="6"/>
      <c r="AF36" s="6"/>
    </row>
    <row r="37" spans="1:32" x14ac:dyDescent="0.3">
      <c r="A37" s="57"/>
      <c r="B37" s="43" t="s">
        <v>78</v>
      </c>
      <c r="C37" s="1">
        <v>0</v>
      </c>
      <c r="D37" s="1"/>
      <c r="E37" s="8"/>
      <c r="F37" s="7">
        <f t="shared" si="0"/>
        <v>0</v>
      </c>
      <c r="G37" s="7"/>
      <c r="H37" s="7"/>
      <c r="I37" s="7"/>
      <c r="K37" s="6"/>
      <c r="L37" s="6"/>
      <c r="M37" s="6"/>
      <c r="N37" s="6"/>
      <c r="O37" s="6"/>
      <c r="T37" s="6"/>
      <c r="U37" s="6"/>
      <c r="V37" s="6"/>
      <c r="W37" s="6"/>
      <c r="AC37" s="6"/>
      <c r="AD37" s="6"/>
      <c r="AE37" s="6"/>
      <c r="AF37" s="6"/>
    </row>
    <row r="38" spans="1:32" x14ac:dyDescent="0.3">
      <c r="A38" s="57"/>
      <c r="B38" s="43" t="s">
        <v>79</v>
      </c>
      <c r="C38" s="1">
        <v>0</v>
      </c>
      <c r="D38" s="1"/>
      <c r="E38" s="8"/>
      <c r="F38" s="7">
        <f t="shared" si="0"/>
        <v>0</v>
      </c>
      <c r="G38" s="7"/>
      <c r="H38" s="7"/>
      <c r="I38" s="7"/>
      <c r="K38" s="6"/>
      <c r="L38" s="6"/>
      <c r="M38" s="6"/>
      <c r="N38" s="6"/>
      <c r="O38" s="6"/>
      <c r="T38" s="6"/>
      <c r="U38" s="6"/>
      <c r="V38" s="6"/>
      <c r="W38" s="6"/>
      <c r="AC38" s="6"/>
      <c r="AD38" s="6"/>
      <c r="AE38" s="6"/>
      <c r="AF38" s="6"/>
    </row>
    <row r="39" spans="1:32" x14ac:dyDescent="0.3">
      <c r="A39" s="57"/>
      <c r="B39" s="43" t="s">
        <v>80</v>
      </c>
      <c r="C39" s="1">
        <v>0</v>
      </c>
      <c r="D39" s="1"/>
      <c r="E39" s="8"/>
      <c r="F39" s="7">
        <f t="shared" si="0"/>
        <v>0</v>
      </c>
      <c r="G39" s="7"/>
      <c r="H39" s="7"/>
      <c r="I39" s="7"/>
      <c r="K39" s="6"/>
      <c r="L39" s="6"/>
      <c r="M39" s="6"/>
      <c r="N39" s="6"/>
      <c r="O39" s="6"/>
      <c r="T39" s="6"/>
      <c r="U39" s="6"/>
      <c r="V39" s="6"/>
      <c r="W39" s="6"/>
      <c r="AC39" s="6"/>
      <c r="AD39" s="6"/>
      <c r="AE39" s="6"/>
      <c r="AF39" s="6"/>
    </row>
    <row r="40" spans="1:32" x14ac:dyDescent="0.3">
      <c r="A40" s="57"/>
      <c r="B40" s="43" t="s">
        <v>81</v>
      </c>
      <c r="C40" s="1">
        <v>0</v>
      </c>
      <c r="D40" s="1"/>
      <c r="E40" s="8"/>
      <c r="F40" s="7">
        <f t="shared" si="0"/>
        <v>0</v>
      </c>
      <c r="G40" s="7"/>
      <c r="H40" s="7"/>
      <c r="I40" s="7"/>
      <c r="K40" s="6"/>
      <c r="L40" s="6"/>
      <c r="M40" s="6"/>
      <c r="N40" s="6"/>
      <c r="O40" s="6"/>
      <c r="T40" s="6"/>
      <c r="U40" s="6"/>
      <c r="V40" s="6"/>
      <c r="W40" s="6"/>
      <c r="AC40" s="6"/>
      <c r="AD40" s="6"/>
      <c r="AE40" s="6"/>
      <c r="AF40" s="6"/>
    </row>
    <row r="41" spans="1:32" x14ac:dyDescent="0.3">
      <c r="A41" s="57"/>
      <c r="B41" s="43" t="s">
        <v>82</v>
      </c>
      <c r="C41" s="1">
        <v>0</v>
      </c>
      <c r="D41" s="1"/>
      <c r="E41" s="8"/>
      <c r="F41" s="7">
        <f t="shared" si="0"/>
        <v>0</v>
      </c>
      <c r="G41" s="7"/>
      <c r="H41" s="7"/>
      <c r="I41" s="7"/>
      <c r="K41" s="6"/>
      <c r="L41" s="6"/>
      <c r="M41" s="6"/>
      <c r="N41" s="6"/>
      <c r="O41" s="6"/>
      <c r="T41" s="6"/>
      <c r="U41" s="6"/>
      <c r="V41" s="6"/>
      <c r="W41" s="6"/>
      <c r="AC41" s="6"/>
      <c r="AD41" s="6"/>
      <c r="AE41" s="6"/>
      <c r="AF41" s="6"/>
    </row>
    <row r="42" spans="1:32" x14ac:dyDescent="0.3">
      <c r="A42" s="57"/>
      <c r="B42" s="43" t="s">
        <v>83</v>
      </c>
      <c r="C42" s="1">
        <v>0</v>
      </c>
      <c r="D42" s="1"/>
      <c r="E42" s="8"/>
      <c r="F42" s="7">
        <f t="shared" si="0"/>
        <v>0</v>
      </c>
      <c r="G42" s="7"/>
      <c r="H42" s="7"/>
      <c r="I42" s="7"/>
      <c r="K42" s="6"/>
      <c r="L42" s="6"/>
      <c r="M42" s="6"/>
      <c r="N42" s="6"/>
      <c r="O42" s="6"/>
      <c r="T42" s="6"/>
      <c r="U42" s="6"/>
      <c r="V42" s="6"/>
      <c r="W42" s="6"/>
      <c r="AC42" s="6"/>
      <c r="AD42" s="6"/>
      <c r="AE42" s="6"/>
      <c r="AF42" s="6"/>
    </row>
    <row r="43" spans="1:32" x14ac:dyDescent="0.3">
      <c r="A43" s="57"/>
      <c r="B43" s="43" t="s">
        <v>84</v>
      </c>
      <c r="C43" s="1">
        <v>0</v>
      </c>
      <c r="D43" s="1"/>
      <c r="E43" s="8"/>
      <c r="F43" s="7">
        <f t="shared" si="0"/>
        <v>0</v>
      </c>
      <c r="G43" s="7"/>
      <c r="H43" s="7"/>
      <c r="I43" s="7"/>
      <c r="K43" s="6"/>
      <c r="L43" s="6"/>
      <c r="M43" s="6"/>
      <c r="N43" s="6"/>
      <c r="O43" s="6"/>
      <c r="T43" s="6"/>
      <c r="U43" s="6"/>
      <c r="V43" s="6"/>
      <c r="W43" s="6"/>
      <c r="AC43" s="6"/>
      <c r="AD43" s="6"/>
      <c r="AE43" s="6"/>
      <c r="AF43" s="6"/>
    </row>
    <row r="44" spans="1:32" x14ac:dyDescent="0.3">
      <c r="A44" s="57"/>
      <c r="B44" s="43" t="s">
        <v>85</v>
      </c>
      <c r="C44" s="1">
        <v>0</v>
      </c>
      <c r="D44" s="1"/>
      <c r="E44" s="8"/>
      <c r="F44" s="7">
        <f t="shared" si="0"/>
        <v>0</v>
      </c>
      <c r="G44" s="7"/>
      <c r="H44" s="7"/>
      <c r="I44" s="7"/>
      <c r="K44" s="6"/>
      <c r="L44" s="6"/>
      <c r="M44" s="6"/>
      <c r="N44" s="6"/>
      <c r="O44" s="6"/>
      <c r="T44" s="6"/>
      <c r="U44" s="6"/>
      <c r="V44" s="6"/>
      <c r="W44" s="6"/>
      <c r="AC44" s="6"/>
      <c r="AD44" s="6"/>
      <c r="AE44" s="6"/>
      <c r="AF44" s="6"/>
    </row>
    <row r="45" spans="1:32" x14ac:dyDescent="0.3">
      <c r="A45" s="57"/>
      <c r="B45" s="43" t="s">
        <v>86</v>
      </c>
      <c r="C45" s="1">
        <v>0</v>
      </c>
      <c r="D45" s="1"/>
      <c r="E45" s="8"/>
      <c r="F45" s="7">
        <f t="shared" si="0"/>
        <v>0</v>
      </c>
      <c r="G45" s="7"/>
      <c r="H45" s="7"/>
      <c r="I45" s="7"/>
      <c r="K45" s="6"/>
      <c r="L45" s="6"/>
      <c r="M45" s="6"/>
      <c r="N45" s="6"/>
      <c r="O45" s="6"/>
      <c r="T45" s="6"/>
      <c r="U45" s="6"/>
      <c r="V45" s="6"/>
      <c r="W45" s="6"/>
      <c r="AC45" s="6"/>
      <c r="AD45" s="6"/>
      <c r="AE45" s="6"/>
      <c r="AF45" s="6"/>
    </row>
    <row r="46" spans="1:32" x14ac:dyDescent="0.3">
      <c r="A46" s="57"/>
      <c r="B46" s="43" t="s">
        <v>87</v>
      </c>
      <c r="C46" s="1">
        <v>0</v>
      </c>
      <c r="D46" s="1"/>
      <c r="E46" s="8"/>
      <c r="F46" s="7">
        <f t="shared" si="0"/>
        <v>0</v>
      </c>
      <c r="G46" s="7"/>
      <c r="H46" s="7"/>
      <c r="I46" s="7"/>
      <c r="K46" s="6"/>
      <c r="L46" s="6"/>
      <c r="M46" s="6"/>
      <c r="N46" s="6"/>
      <c r="O46" s="6"/>
      <c r="T46" s="6"/>
      <c r="U46" s="6"/>
      <c r="V46" s="6"/>
      <c r="W46" s="6"/>
      <c r="AC46" s="6"/>
      <c r="AD46" s="6"/>
      <c r="AE46" s="6"/>
      <c r="AF46" s="6"/>
    </row>
    <row r="47" spans="1:32" x14ac:dyDescent="0.3">
      <c r="A47" s="57"/>
      <c r="B47" s="43" t="s">
        <v>88</v>
      </c>
      <c r="C47" s="1">
        <v>0</v>
      </c>
      <c r="D47" s="1"/>
      <c r="E47" s="8"/>
      <c r="F47" s="7">
        <f t="shared" si="0"/>
        <v>0</v>
      </c>
      <c r="G47" s="7"/>
      <c r="H47" s="7"/>
      <c r="I47" s="7"/>
      <c r="K47" s="6"/>
      <c r="L47" s="6"/>
      <c r="M47" s="6"/>
      <c r="N47" s="6"/>
      <c r="O47" s="6"/>
      <c r="T47" s="6"/>
      <c r="U47" s="6"/>
      <c r="V47" s="6"/>
      <c r="W47" s="6"/>
      <c r="AC47" s="6"/>
      <c r="AD47" s="6"/>
      <c r="AE47" s="6"/>
      <c r="AF47" s="6"/>
    </row>
    <row r="48" spans="1:32" x14ac:dyDescent="0.3">
      <c r="A48" s="57"/>
      <c r="B48" s="43" t="s">
        <v>89</v>
      </c>
      <c r="C48" s="1">
        <v>0</v>
      </c>
      <c r="D48" s="1"/>
      <c r="E48" s="8"/>
      <c r="F48" s="7">
        <f t="shared" si="0"/>
        <v>0</v>
      </c>
      <c r="G48" s="7"/>
      <c r="H48" s="7"/>
      <c r="I48" s="7"/>
      <c r="K48" s="6"/>
      <c r="L48" s="6"/>
      <c r="M48" s="6"/>
      <c r="N48" s="6"/>
      <c r="O48" s="6"/>
      <c r="T48" s="6"/>
      <c r="U48" s="6"/>
      <c r="V48" s="6"/>
      <c r="W48" s="6"/>
      <c r="AC48" s="6"/>
      <c r="AD48" s="6"/>
      <c r="AE48" s="6"/>
      <c r="AF48" s="6"/>
    </row>
    <row r="49" spans="1:32" x14ac:dyDescent="0.3">
      <c r="A49" s="57"/>
      <c r="B49" s="43" t="s">
        <v>90</v>
      </c>
      <c r="C49" s="1">
        <v>0</v>
      </c>
      <c r="D49" s="1"/>
      <c r="E49" s="8"/>
      <c r="F49" s="7">
        <f t="shared" si="0"/>
        <v>0</v>
      </c>
      <c r="G49" s="7"/>
      <c r="H49" s="7"/>
      <c r="I49" s="7"/>
      <c r="K49" s="6"/>
      <c r="L49" s="6"/>
      <c r="M49" s="6"/>
      <c r="N49" s="6"/>
      <c r="O49" s="6"/>
      <c r="T49" s="6"/>
      <c r="U49" s="6"/>
      <c r="V49" s="6"/>
      <c r="W49" s="6"/>
      <c r="AC49" s="6"/>
      <c r="AD49" s="6"/>
      <c r="AE49" s="6"/>
      <c r="AF49" s="6"/>
    </row>
    <row r="50" spans="1:32" x14ac:dyDescent="0.3">
      <c r="A50" s="57"/>
      <c r="B50" s="43" t="s">
        <v>91</v>
      </c>
      <c r="C50" s="1">
        <v>0</v>
      </c>
      <c r="D50" s="1"/>
      <c r="E50" s="8"/>
      <c r="F50" s="7">
        <f t="shared" si="0"/>
        <v>0</v>
      </c>
      <c r="G50" s="7"/>
      <c r="H50" s="7"/>
      <c r="I50" s="7"/>
      <c r="K50" s="6"/>
      <c r="L50" s="6"/>
      <c r="M50" s="6"/>
      <c r="N50" s="6"/>
      <c r="O50" s="6"/>
      <c r="T50" s="6"/>
      <c r="U50" s="6"/>
      <c r="V50" s="6"/>
      <c r="W50" s="6"/>
      <c r="AC50" s="6"/>
      <c r="AD50" s="6"/>
      <c r="AE50" s="6"/>
      <c r="AF50" s="6"/>
    </row>
    <row r="51" spans="1:32" x14ac:dyDescent="0.3">
      <c r="A51" s="57"/>
      <c r="B51" s="43" t="s">
        <v>92</v>
      </c>
      <c r="C51" s="1">
        <v>0</v>
      </c>
      <c r="D51" s="1"/>
      <c r="E51" s="8"/>
      <c r="F51" s="7">
        <f t="shared" si="0"/>
        <v>0</v>
      </c>
      <c r="G51" s="7"/>
      <c r="H51" s="7"/>
      <c r="I51" s="7"/>
      <c r="K51" s="6"/>
      <c r="L51" s="6"/>
      <c r="M51" s="6"/>
      <c r="N51" s="6"/>
      <c r="O51" s="6"/>
      <c r="T51" s="6"/>
      <c r="U51" s="6"/>
      <c r="V51" s="6"/>
      <c r="W51" s="6"/>
      <c r="AC51" s="6"/>
      <c r="AD51" s="6"/>
      <c r="AE51" s="6"/>
      <c r="AF51" s="6"/>
    </row>
    <row r="52" spans="1:32" x14ac:dyDescent="0.3">
      <c r="A52" s="57"/>
      <c r="B52" s="43" t="s">
        <v>93</v>
      </c>
      <c r="C52" s="1">
        <v>0</v>
      </c>
      <c r="D52" s="1"/>
      <c r="E52" s="8"/>
      <c r="F52" s="7">
        <f t="shared" si="0"/>
        <v>0</v>
      </c>
      <c r="G52" s="7"/>
      <c r="H52" s="7"/>
      <c r="I52" s="7"/>
      <c r="K52" s="6"/>
      <c r="L52" s="6"/>
      <c r="M52" s="6"/>
      <c r="N52" s="6"/>
      <c r="O52" s="6"/>
      <c r="T52" s="6"/>
      <c r="U52" s="6"/>
      <c r="V52" s="6"/>
      <c r="W52" s="6"/>
      <c r="AC52" s="6"/>
      <c r="AD52" s="6"/>
      <c r="AE52" s="6"/>
      <c r="AF52" s="6"/>
    </row>
    <row r="53" spans="1:32" x14ac:dyDescent="0.3">
      <c r="A53" s="57"/>
      <c r="B53" s="43" t="s">
        <v>94</v>
      </c>
      <c r="C53" s="1">
        <v>0</v>
      </c>
      <c r="D53" s="1"/>
      <c r="E53" s="8"/>
      <c r="F53" s="7">
        <f t="shared" si="0"/>
        <v>0</v>
      </c>
      <c r="G53" s="7"/>
      <c r="H53" s="7"/>
      <c r="I53" s="7"/>
      <c r="K53" s="6"/>
      <c r="L53" s="6"/>
      <c r="M53" s="6"/>
      <c r="N53" s="6"/>
      <c r="O53" s="6"/>
      <c r="T53" s="6"/>
      <c r="U53" s="6"/>
      <c r="V53" s="6"/>
      <c r="W53" s="6"/>
      <c r="AC53" s="6"/>
      <c r="AD53" s="6"/>
      <c r="AE53" s="6"/>
      <c r="AF53" s="6"/>
    </row>
    <row r="54" spans="1:32" x14ac:dyDescent="0.3">
      <c r="A54" s="57"/>
      <c r="B54" s="43" t="s">
        <v>95</v>
      </c>
      <c r="C54" s="1">
        <v>0</v>
      </c>
      <c r="D54" s="1"/>
      <c r="E54" s="8"/>
      <c r="F54" s="7">
        <f t="shared" si="0"/>
        <v>0</v>
      </c>
      <c r="G54" s="7"/>
      <c r="H54" s="7"/>
      <c r="I54" s="7"/>
      <c r="K54" s="6"/>
      <c r="L54" s="6"/>
      <c r="M54" s="6"/>
      <c r="N54" s="6"/>
      <c r="O54" s="6"/>
      <c r="T54" s="6"/>
      <c r="U54" s="6"/>
      <c r="V54" s="6"/>
      <c r="W54" s="6"/>
      <c r="AC54" s="6"/>
      <c r="AD54" s="6"/>
      <c r="AE54" s="6"/>
      <c r="AF54" s="6"/>
    </row>
    <row r="55" spans="1:32" x14ac:dyDescent="0.3">
      <c r="A55" s="57"/>
      <c r="B55" s="43" t="s">
        <v>96</v>
      </c>
      <c r="C55" s="1">
        <v>0</v>
      </c>
      <c r="D55" s="1"/>
      <c r="E55" s="8"/>
      <c r="F55" s="7">
        <f t="shared" si="0"/>
        <v>0</v>
      </c>
      <c r="G55" s="7"/>
      <c r="H55" s="7"/>
      <c r="I55" s="7"/>
      <c r="K55" s="6"/>
      <c r="L55" s="6"/>
      <c r="M55" s="6"/>
      <c r="N55" s="6"/>
      <c r="O55" s="6"/>
      <c r="T55" s="6"/>
      <c r="U55" s="6"/>
      <c r="V55" s="6"/>
      <c r="W55" s="6"/>
      <c r="AC55" s="6"/>
      <c r="AD55" s="6"/>
      <c r="AE55" s="6"/>
      <c r="AF55" s="6"/>
    </row>
    <row r="56" spans="1:32" x14ac:dyDescent="0.3">
      <c r="A56" s="57"/>
      <c r="B56" s="43" t="s">
        <v>97</v>
      </c>
      <c r="C56" s="1">
        <v>0</v>
      </c>
      <c r="D56" s="1"/>
      <c r="E56" s="8"/>
      <c r="F56" s="7">
        <f t="shared" si="0"/>
        <v>0</v>
      </c>
      <c r="G56" s="7"/>
      <c r="H56" s="7"/>
      <c r="I56" s="7"/>
      <c r="K56" s="6"/>
      <c r="L56" s="6"/>
      <c r="M56" s="6"/>
      <c r="N56" s="6"/>
      <c r="O56" s="6"/>
      <c r="T56" s="6"/>
      <c r="U56" s="6"/>
      <c r="V56" s="6"/>
      <c r="W56" s="6"/>
      <c r="AC56" s="6"/>
      <c r="AD56" s="6"/>
      <c r="AE56" s="6"/>
      <c r="AF56" s="6"/>
    </row>
    <row r="57" spans="1:32" x14ac:dyDescent="0.3">
      <c r="A57" s="57"/>
      <c r="B57" s="43" t="s">
        <v>98</v>
      </c>
      <c r="C57" s="1">
        <v>0</v>
      </c>
      <c r="D57" s="1"/>
      <c r="E57" s="8"/>
      <c r="F57" s="7">
        <f t="shared" si="0"/>
        <v>0</v>
      </c>
      <c r="G57" s="7"/>
      <c r="H57" s="7"/>
      <c r="I57" s="7"/>
      <c r="K57" s="6"/>
      <c r="L57" s="6"/>
      <c r="M57" s="6"/>
      <c r="N57" s="6"/>
      <c r="O57" s="6"/>
      <c r="T57" s="6"/>
      <c r="U57" s="6"/>
      <c r="V57" s="6"/>
      <c r="W57" s="6"/>
      <c r="AC57" s="6"/>
      <c r="AD57" s="6"/>
      <c r="AE57" s="6"/>
      <c r="AF57" s="6"/>
    </row>
    <row r="58" spans="1:32" x14ac:dyDescent="0.3">
      <c r="A58" s="57"/>
      <c r="B58" s="43" t="s">
        <v>99</v>
      </c>
      <c r="C58" s="1">
        <v>0</v>
      </c>
      <c r="D58" s="1"/>
      <c r="E58" s="8"/>
      <c r="F58" s="7">
        <f t="shared" si="0"/>
        <v>0</v>
      </c>
      <c r="G58" s="7"/>
      <c r="H58" s="7"/>
      <c r="I58" s="7"/>
      <c r="K58" s="6"/>
      <c r="L58" s="6"/>
      <c r="M58" s="6"/>
      <c r="N58" s="6"/>
      <c r="O58" s="6"/>
      <c r="T58" s="6"/>
      <c r="U58" s="6"/>
      <c r="V58" s="6"/>
      <c r="W58" s="6"/>
      <c r="AC58" s="6"/>
      <c r="AD58" s="6"/>
      <c r="AE58" s="6"/>
      <c r="AF58" s="6"/>
    </row>
    <row r="59" spans="1:32" x14ac:dyDescent="0.3">
      <c r="A59" s="57"/>
      <c r="B59" s="43" t="s">
        <v>100</v>
      </c>
      <c r="C59" s="1">
        <v>0</v>
      </c>
      <c r="D59" s="1"/>
      <c r="E59" s="8"/>
      <c r="F59" s="7">
        <f t="shared" si="0"/>
        <v>0</v>
      </c>
      <c r="G59" s="7"/>
      <c r="H59" s="7"/>
      <c r="I59" s="7"/>
      <c r="K59" s="6"/>
      <c r="L59" s="6"/>
      <c r="M59" s="6"/>
      <c r="N59" s="6"/>
      <c r="O59" s="6"/>
      <c r="T59" s="6"/>
      <c r="U59" s="6"/>
      <c r="V59" s="6"/>
      <c r="W59" s="6"/>
      <c r="AC59" s="6"/>
      <c r="AD59" s="6"/>
      <c r="AE59" s="6"/>
      <c r="AF59" s="6"/>
    </row>
    <row r="60" spans="1:32" x14ac:dyDescent="0.3">
      <c r="A60" s="57"/>
      <c r="B60" s="43" t="s">
        <v>101</v>
      </c>
      <c r="C60" s="1">
        <v>0</v>
      </c>
      <c r="D60" s="1"/>
      <c r="E60" s="8"/>
      <c r="F60" s="7">
        <f t="shared" si="0"/>
        <v>0</v>
      </c>
      <c r="G60" s="7"/>
      <c r="H60" s="7"/>
      <c r="I60" s="7"/>
      <c r="K60" s="6"/>
      <c r="L60" s="6"/>
      <c r="M60" s="6"/>
      <c r="N60" s="6"/>
      <c r="O60" s="6"/>
      <c r="T60" s="6"/>
      <c r="U60" s="6"/>
      <c r="V60" s="6"/>
      <c r="W60" s="6"/>
      <c r="AC60" s="6"/>
      <c r="AD60" s="6"/>
      <c r="AE60" s="6"/>
      <c r="AF60" s="6"/>
    </row>
    <row r="61" spans="1:32" x14ac:dyDescent="0.3">
      <c r="A61" s="57"/>
      <c r="B61" s="43" t="s">
        <v>102</v>
      </c>
      <c r="C61" s="1">
        <v>0</v>
      </c>
      <c r="D61" s="1"/>
      <c r="E61" s="8"/>
      <c r="F61" s="7">
        <f t="shared" si="0"/>
        <v>0</v>
      </c>
      <c r="G61" s="7"/>
      <c r="H61" s="7"/>
      <c r="I61" s="7"/>
      <c r="K61" s="6"/>
      <c r="L61" s="6"/>
      <c r="M61" s="6"/>
      <c r="N61" s="6"/>
      <c r="O61" s="6"/>
      <c r="T61" s="6"/>
      <c r="U61" s="6"/>
      <c r="V61" s="6"/>
      <c r="W61" s="6"/>
      <c r="AC61" s="6"/>
      <c r="AD61" s="6"/>
      <c r="AE61" s="6"/>
      <c r="AF61" s="6"/>
    </row>
    <row r="62" spans="1:32" ht="15.75" customHeight="1" x14ac:dyDescent="0.3">
      <c r="A62" s="57"/>
      <c r="B62" s="43" t="s">
        <v>103</v>
      </c>
      <c r="C62" s="1">
        <v>0</v>
      </c>
      <c r="D62" s="1"/>
      <c r="E62" s="8"/>
      <c r="F62" s="7">
        <f t="shared" si="0"/>
        <v>0</v>
      </c>
      <c r="G62" s="7"/>
      <c r="H62" s="7"/>
      <c r="I62" s="7"/>
      <c r="K62" s="6"/>
      <c r="L62" s="6"/>
      <c r="M62" s="6"/>
      <c r="N62" s="6"/>
      <c r="O62" s="6"/>
      <c r="T62" s="6"/>
      <c r="U62" s="6"/>
      <c r="V62" s="6"/>
      <c r="W62" s="6"/>
      <c r="AC62" s="6"/>
      <c r="AD62" s="6"/>
      <c r="AE62" s="6"/>
      <c r="AF62" s="6"/>
    </row>
    <row r="63" spans="1:32" ht="15" customHeight="1" x14ac:dyDescent="0.3">
      <c r="A63" s="57"/>
      <c r="B63" s="43" t="s">
        <v>104</v>
      </c>
      <c r="C63" s="1">
        <v>0</v>
      </c>
      <c r="D63" s="1"/>
      <c r="E63" s="8"/>
      <c r="F63" s="7">
        <f t="shared" si="0"/>
        <v>0</v>
      </c>
      <c r="G63" s="7"/>
      <c r="H63" s="7"/>
      <c r="I63" s="7"/>
      <c r="K63" s="6"/>
      <c r="L63" s="6"/>
      <c r="M63" s="6"/>
      <c r="N63" s="6"/>
      <c r="O63" s="6"/>
      <c r="T63" s="6"/>
      <c r="U63" s="6"/>
      <c r="V63" s="6"/>
      <c r="W63" s="6"/>
      <c r="AC63" s="6"/>
      <c r="AD63" s="6"/>
      <c r="AE63" s="6"/>
      <c r="AF63" s="6"/>
    </row>
    <row r="64" spans="1:32" ht="15.75" customHeight="1" x14ac:dyDescent="0.3">
      <c r="A64" s="57"/>
      <c r="B64" s="43" t="s">
        <v>105</v>
      </c>
      <c r="C64" s="1">
        <v>0</v>
      </c>
      <c r="D64" s="1"/>
      <c r="E64" s="8"/>
      <c r="F64" s="7">
        <f t="shared" si="0"/>
        <v>0</v>
      </c>
      <c r="G64" s="7"/>
      <c r="H64" s="7"/>
      <c r="I64" s="7"/>
      <c r="K64" s="6"/>
      <c r="L64" s="6"/>
      <c r="M64" s="6"/>
      <c r="N64" s="6"/>
      <c r="O64" s="6"/>
      <c r="T64" s="6"/>
      <c r="U64" s="6"/>
      <c r="V64" s="6"/>
      <c r="W64" s="6"/>
      <c r="AC64" s="6"/>
      <c r="AD64" s="6"/>
      <c r="AE64" s="6"/>
      <c r="AF64" s="6"/>
    </row>
    <row r="65" spans="1:32" x14ac:dyDescent="0.3">
      <c r="A65" s="57"/>
      <c r="B65" s="43" t="s">
        <v>106</v>
      </c>
      <c r="C65" s="1">
        <v>0</v>
      </c>
      <c r="D65" s="1"/>
      <c r="E65" s="8"/>
      <c r="F65" s="7">
        <f t="shared" si="0"/>
        <v>0</v>
      </c>
      <c r="G65" s="7"/>
      <c r="H65" s="7"/>
      <c r="I65" s="7"/>
      <c r="K65" s="6"/>
      <c r="L65" s="6"/>
      <c r="M65" s="6"/>
      <c r="N65" s="6"/>
      <c r="O65" s="6"/>
      <c r="T65" s="6"/>
      <c r="U65" s="6"/>
      <c r="V65" s="6"/>
      <c r="W65" s="6"/>
      <c r="AC65" s="6"/>
      <c r="AD65" s="6"/>
      <c r="AE65" s="6"/>
      <c r="AF65" s="6"/>
    </row>
    <row r="66" spans="1:32" x14ac:dyDescent="0.3">
      <c r="A66" s="57"/>
      <c r="B66" s="43" t="s">
        <v>107</v>
      </c>
      <c r="C66" s="1">
        <v>0</v>
      </c>
      <c r="D66" s="1"/>
      <c r="E66" s="8"/>
      <c r="F66" s="7">
        <f t="shared" si="0"/>
        <v>0</v>
      </c>
      <c r="G66" s="7"/>
      <c r="H66" s="7"/>
      <c r="I66" s="7"/>
      <c r="K66" s="6"/>
      <c r="L66" s="6"/>
      <c r="M66" s="6"/>
      <c r="N66" s="6"/>
      <c r="O66" s="6"/>
      <c r="T66" s="6"/>
      <c r="U66" s="6"/>
      <c r="V66" s="6"/>
      <c r="W66" s="6"/>
      <c r="AC66" s="6"/>
      <c r="AD66" s="6"/>
      <c r="AE66" s="6"/>
      <c r="AF66" s="6"/>
    </row>
    <row r="67" spans="1:32" x14ac:dyDescent="0.3">
      <c r="A67" s="57"/>
      <c r="B67" s="43" t="s">
        <v>108</v>
      </c>
      <c r="C67" s="1">
        <v>0</v>
      </c>
      <c r="D67" s="1"/>
      <c r="E67" s="8"/>
      <c r="F67" s="7">
        <f t="shared" si="0"/>
        <v>0</v>
      </c>
      <c r="G67" s="7"/>
      <c r="H67" s="7"/>
      <c r="I67" s="7"/>
      <c r="K67" s="6"/>
      <c r="L67" s="6"/>
      <c r="M67" s="6"/>
      <c r="N67" s="6"/>
      <c r="O67" s="6"/>
      <c r="T67" s="6"/>
      <c r="U67" s="6"/>
      <c r="V67" s="6"/>
      <c r="W67" s="6"/>
      <c r="AC67" s="6"/>
      <c r="AD67" s="6"/>
      <c r="AE67" s="6"/>
      <c r="AF67" s="6"/>
    </row>
    <row r="68" spans="1:32" x14ac:dyDescent="0.3">
      <c r="A68" s="57"/>
      <c r="B68" s="43" t="s">
        <v>109</v>
      </c>
      <c r="C68" s="1">
        <v>0</v>
      </c>
      <c r="D68" s="1"/>
      <c r="E68" s="8"/>
      <c r="F68" s="7">
        <f t="shared" ref="F68:F105" si="1">IF(E68="ok",1,0)</f>
        <v>0</v>
      </c>
      <c r="G68" s="7"/>
      <c r="H68" s="7"/>
      <c r="I68" s="7"/>
      <c r="K68" s="6"/>
      <c r="L68" s="6"/>
      <c r="M68" s="6"/>
      <c r="N68" s="6"/>
      <c r="O68" s="6"/>
      <c r="T68" s="6"/>
      <c r="U68" s="6"/>
      <c r="V68" s="6"/>
      <c r="W68" s="6"/>
      <c r="AC68" s="6"/>
      <c r="AD68" s="6"/>
      <c r="AE68" s="6"/>
      <c r="AF68" s="6"/>
    </row>
    <row r="69" spans="1:32" x14ac:dyDescent="0.3">
      <c r="A69" s="57"/>
      <c r="B69" s="43" t="s">
        <v>110</v>
      </c>
      <c r="C69" s="1">
        <v>0</v>
      </c>
      <c r="D69" s="1"/>
      <c r="E69" s="8"/>
      <c r="F69" s="7">
        <f t="shared" si="1"/>
        <v>0</v>
      </c>
      <c r="G69" s="7"/>
      <c r="H69" s="7"/>
      <c r="I69" s="7"/>
      <c r="K69" s="6"/>
      <c r="L69" s="6"/>
      <c r="M69" s="6"/>
      <c r="N69" s="6"/>
      <c r="O69" s="6"/>
      <c r="T69" s="6"/>
      <c r="U69" s="6"/>
      <c r="V69" s="6"/>
      <c r="W69" s="6"/>
      <c r="AC69" s="6"/>
      <c r="AD69" s="6"/>
      <c r="AE69" s="6"/>
      <c r="AF69" s="6"/>
    </row>
    <row r="70" spans="1:32" x14ac:dyDescent="0.3">
      <c r="A70" s="57"/>
      <c r="B70" s="43" t="s">
        <v>111</v>
      </c>
      <c r="C70" s="1">
        <v>0</v>
      </c>
      <c r="D70" s="1"/>
      <c r="E70" s="8"/>
      <c r="F70" s="7">
        <f t="shared" si="1"/>
        <v>0</v>
      </c>
      <c r="G70" s="7"/>
      <c r="H70" s="7"/>
      <c r="I70" s="7"/>
      <c r="K70" s="6"/>
      <c r="L70" s="6"/>
      <c r="M70" s="6"/>
      <c r="N70" s="6"/>
      <c r="O70" s="6"/>
      <c r="T70" s="6"/>
      <c r="U70" s="6"/>
      <c r="V70" s="6"/>
      <c r="W70" s="6"/>
      <c r="AC70" s="6"/>
      <c r="AD70" s="6"/>
      <c r="AE70" s="6"/>
      <c r="AF70" s="6"/>
    </row>
    <row r="71" spans="1:32" x14ac:dyDescent="0.3">
      <c r="A71" s="57"/>
      <c r="B71" s="43" t="s">
        <v>112</v>
      </c>
      <c r="C71" s="1">
        <v>0</v>
      </c>
      <c r="D71" s="1"/>
      <c r="E71" s="8"/>
      <c r="F71" s="7">
        <f t="shared" si="1"/>
        <v>0</v>
      </c>
      <c r="G71" s="7"/>
      <c r="H71" s="7"/>
      <c r="I71" s="7"/>
      <c r="K71" s="6"/>
      <c r="L71" s="6"/>
      <c r="M71" s="6"/>
      <c r="N71" s="6"/>
      <c r="O71" s="6"/>
      <c r="T71" s="6"/>
      <c r="U71" s="6"/>
      <c r="V71" s="6"/>
      <c r="W71" s="6"/>
      <c r="AC71" s="6"/>
      <c r="AD71" s="6"/>
      <c r="AE71" s="6"/>
      <c r="AF71" s="6"/>
    </row>
    <row r="72" spans="1:32" x14ac:dyDescent="0.3">
      <c r="A72" s="57"/>
      <c r="B72" s="43" t="s">
        <v>113</v>
      </c>
      <c r="C72" s="1">
        <v>0</v>
      </c>
      <c r="D72" s="1"/>
      <c r="E72" s="8"/>
      <c r="F72" s="7">
        <f t="shared" si="1"/>
        <v>0</v>
      </c>
      <c r="G72" s="7"/>
      <c r="H72" s="7"/>
      <c r="I72" s="7"/>
      <c r="K72" s="6"/>
      <c r="L72" s="6"/>
      <c r="M72" s="6"/>
      <c r="N72" s="6"/>
      <c r="O72" s="6"/>
      <c r="T72" s="6"/>
      <c r="U72" s="6"/>
      <c r="V72" s="6"/>
      <c r="W72" s="6"/>
      <c r="AC72" s="6"/>
      <c r="AD72" s="6"/>
      <c r="AE72" s="6"/>
      <c r="AF72" s="6"/>
    </row>
    <row r="73" spans="1:32" x14ac:dyDescent="0.3">
      <c r="A73" s="57"/>
      <c r="B73" s="43" t="s">
        <v>114</v>
      </c>
      <c r="C73" s="1">
        <v>0</v>
      </c>
      <c r="D73" s="1"/>
      <c r="E73" s="8"/>
      <c r="F73" s="7">
        <f t="shared" si="1"/>
        <v>0</v>
      </c>
      <c r="G73" s="7"/>
      <c r="H73" s="7"/>
      <c r="I73" s="7"/>
      <c r="K73" s="6"/>
      <c r="L73" s="6"/>
      <c r="M73" s="6"/>
      <c r="N73" s="6"/>
      <c r="O73" s="6"/>
      <c r="T73" s="6"/>
      <c r="U73" s="6"/>
      <c r="V73" s="6"/>
      <c r="W73" s="6"/>
      <c r="AC73" s="6"/>
      <c r="AD73" s="6"/>
      <c r="AE73" s="6"/>
      <c r="AF73" s="6"/>
    </row>
    <row r="74" spans="1:32" x14ac:dyDescent="0.3">
      <c r="A74" s="57"/>
      <c r="B74" s="43" t="s">
        <v>115</v>
      </c>
      <c r="C74" s="1">
        <v>0</v>
      </c>
      <c r="D74" s="1"/>
      <c r="E74" s="8"/>
      <c r="F74" s="7">
        <f t="shared" si="1"/>
        <v>0</v>
      </c>
      <c r="G74" s="7"/>
      <c r="H74" s="7"/>
      <c r="I74" s="7"/>
      <c r="K74" s="6"/>
      <c r="L74" s="6"/>
      <c r="M74" s="6"/>
      <c r="N74" s="6"/>
      <c r="O74" s="6"/>
      <c r="T74" s="6"/>
      <c r="U74" s="6"/>
      <c r="V74" s="6"/>
      <c r="W74" s="6"/>
      <c r="AC74" s="6"/>
      <c r="AD74" s="6"/>
      <c r="AE74" s="6"/>
      <c r="AF74" s="6"/>
    </row>
    <row r="75" spans="1:32" x14ac:dyDescent="0.3">
      <c r="A75" s="57"/>
      <c r="B75" s="43" t="s">
        <v>116</v>
      </c>
      <c r="C75" s="1">
        <v>0</v>
      </c>
      <c r="D75" s="1"/>
      <c r="E75" s="8"/>
      <c r="F75" s="7">
        <f t="shared" si="1"/>
        <v>0</v>
      </c>
      <c r="G75" s="7"/>
      <c r="H75" s="7"/>
      <c r="I75" s="7"/>
      <c r="K75" s="6"/>
      <c r="L75" s="6"/>
      <c r="M75" s="6"/>
      <c r="N75" s="6"/>
      <c r="O75" s="6"/>
      <c r="T75" s="6"/>
      <c r="U75" s="6"/>
      <c r="V75" s="6"/>
      <c r="W75" s="6"/>
      <c r="AC75" s="6"/>
      <c r="AD75" s="6"/>
      <c r="AE75" s="6"/>
      <c r="AF75" s="6"/>
    </row>
    <row r="76" spans="1:32" x14ac:dyDescent="0.3">
      <c r="A76" s="57"/>
      <c r="B76" s="43" t="s">
        <v>117</v>
      </c>
      <c r="C76" s="1">
        <v>0</v>
      </c>
      <c r="D76" s="1"/>
      <c r="E76" s="8"/>
      <c r="F76" s="7">
        <f t="shared" si="1"/>
        <v>0</v>
      </c>
      <c r="G76" s="7"/>
      <c r="H76" s="7"/>
      <c r="I76" s="7"/>
      <c r="K76" s="6"/>
      <c r="L76" s="6"/>
      <c r="M76" s="6"/>
      <c r="N76" s="6"/>
      <c r="O76" s="6"/>
      <c r="T76" s="6"/>
      <c r="U76" s="6"/>
      <c r="V76" s="6"/>
      <c r="W76" s="6"/>
      <c r="AC76" s="6"/>
      <c r="AD76" s="6"/>
      <c r="AE76" s="6"/>
      <c r="AF76" s="6"/>
    </row>
    <row r="77" spans="1:32" x14ac:dyDescent="0.3">
      <c r="A77" s="57"/>
      <c r="B77" s="43" t="s">
        <v>118</v>
      </c>
      <c r="C77" s="1">
        <v>0</v>
      </c>
      <c r="D77" s="1"/>
      <c r="E77" s="8"/>
      <c r="F77" s="7">
        <f t="shared" si="1"/>
        <v>0</v>
      </c>
      <c r="G77" s="7"/>
      <c r="H77" s="7"/>
      <c r="I77" s="7"/>
      <c r="K77" s="6"/>
      <c r="L77" s="6"/>
      <c r="M77" s="6"/>
      <c r="N77" s="6"/>
      <c r="O77" s="6"/>
      <c r="T77" s="6"/>
      <c r="U77" s="6"/>
      <c r="V77" s="6"/>
      <c r="W77" s="6"/>
      <c r="AC77" s="6"/>
      <c r="AD77" s="6"/>
      <c r="AE77" s="6"/>
      <c r="AF77" s="6"/>
    </row>
    <row r="78" spans="1:32" x14ac:dyDescent="0.3">
      <c r="A78" s="57"/>
      <c r="B78" s="43" t="s">
        <v>119</v>
      </c>
      <c r="C78" s="1">
        <v>0</v>
      </c>
      <c r="D78" s="1"/>
      <c r="E78" s="8"/>
      <c r="F78" s="7">
        <f t="shared" si="1"/>
        <v>0</v>
      </c>
      <c r="G78" s="7"/>
      <c r="H78" s="7"/>
      <c r="I78" s="7"/>
      <c r="K78" s="6"/>
      <c r="L78" s="6"/>
      <c r="M78" s="6"/>
      <c r="N78" s="6"/>
      <c r="O78" s="6"/>
      <c r="T78" s="6"/>
      <c r="U78" s="6"/>
      <c r="V78" s="6"/>
      <c r="W78" s="6"/>
      <c r="AC78" s="6"/>
      <c r="AD78" s="6"/>
      <c r="AE78" s="6"/>
      <c r="AF78" s="6"/>
    </row>
    <row r="79" spans="1:32" x14ac:dyDescent="0.3">
      <c r="A79" s="57"/>
      <c r="B79" s="43" t="s">
        <v>120</v>
      </c>
      <c r="C79" s="1">
        <v>0</v>
      </c>
      <c r="D79" s="1"/>
      <c r="E79" s="8"/>
      <c r="F79" s="7">
        <f t="shared" si="1"/>
        <v>0</v>
      </c>
      <c r="G79" s="7"/>
      <c r="H79" s="7"/>
      <c r="I79" s="7"/>
      <c r="K79" s="6"/>
      <c r="L79" s="6"/>
      <c r="M79" s="6"/>
      <c r="N79" s="6"/>
      <c r="O79" s="6"/>
      <c r="T79" s="6"/>
      <c r="U79" s="6"/>
      <c r="V79" s="6"/>
      <c r="W79" s="6"/>
      <c r="AC79" s="6"/>
      <c r="AD79" s="6"/>
      <c r="AE79" s="6"/>
      <c r="AF79" s="6"/>
    </row>
    <row r="80" spans="1:32" x14ac:dyDescent="0.3">
      <c r="A80" s="57"/>
      <c r="B80" s="43" t="s">
        <v>121</v>
      </c>
      <c r="C80" s="1">
        <v>0</v>
      </c>
      <c r="D80" s="1"/>
      <c r="E80" s="8"/>
      <c r="F80" s="7">
        <f t="shared" si="1"/>
        <v>0</v>
      </c>
      <c r="G80" s="7"/>
      <c r="H80" s="7"/>
      <c r="I80" s="7"/>
      <c r="K80" s="6"/>
      <c r="L80" s="6"/>
      <c r="M80" s="6"/>
      <c r="N80" s="6"/>
      <c r="O80" s="6"/>
      <c r="T80" s="6"/>
      <c r="U80" s="6"/>
      <c r="V80" s="6"/>
      <c r="W80" s="6"/>
      <c r="AC80" s="6"/>
      <c r="AD80" s="6"/>
      <c r="AE80" s="6"/>
      <c r="AF80" s="6"/>
    </row>
    <row r="81" spans="1:32" x14ac:dyDescent="0.3">
      <c r="A81" s="57"/>
      <c r="B81" s="43" t="s">
        <v>122</v>
      </c>
      <c r="C81" s="1">
        <v>0</v>
      </c>
      <c r="D81" s="1"/>
      <c r="E81" s="8"/>
      <c r="F81" s="7">
        <f t="shared" si="1"/>
        <v>0</v>
      </c>
      <c r="G81" s="7"/>
      <c r="H81" s="7"/>
      <c r="I81" s="7"/>
      <c r="K81" s="6"/>
      <c r="L81" s="6"/>
      <c r="M81" s="6"/>
      <c r="N81" s="6"/>
      <c r="O81" s="6"/>
      <c r="T81" s="6"/>
      <c r="U81" s="6"/>
      <c r="V81" s="6"/>
      <c r="W81" s="6"/>
      <c r="AC81" s="6"/>
      <c r="AD81" s="6"/>
      <c r="AE81" s="6"/>
      <c r="AF81" s="6"/>
    </row>
    <row r="82" spans="1:32" x14ac:dyDescent="0.3">
      <c r="A82" s="57"/>
      <c r="B82" s="43" t="s">
        <v>123</v>
      </c>
      <c r="C82" s="1">
        <v>0</v>
      </c>
      <c r="D82" s="1"/>
      <c r="E82" s="8"/>
      <c r="F82" s="7">
        <f t="shared" si="1"/>
        <v>0</v>
      </c>
      <c r="G82" s="7"/>
      <c r="H82" s="7"/>
      <c r="I82" s="7"/>
      <c r="K82" s="6"/>
      <c r="L82" s="6"/>
      <c r="M82" s="6"/>
      <c r="N82" s="6"/>
      <c r="O82" s="6"/>
      <c r="T82" s="6"/>
      <c r="U82" s="6"/>
      <c r="V82" s="6"/>
      <c r="W82" s="6"/>
      <c r="AC82" s="6"/>
      <c r="AD82" s="6"/>
      <c r="AE82" s="6"/>
      <c r="AF82" s="6"/>
    </row>
    <row r="83" spans="1:32" x14ac:dyDescent="0.3">
      <c r="A83" s="57"/>
      <c r="B83" s="43" t="s">
        <v>124</v>
      </c>
      <c r="C83" s="1">
        <v>0</v>
      </c>
      <c r="D83" s="1"/>
      <c r="E83" s="8"/>
      <c r="F83" s="7">
        <f t="shared" si="1"/>
        <v>0</v>
      </c>
      <c r="G83" s="7"/>
      <c r="H83" s="7"/>
      <c r="I83" s="7"/>
      <c r="K83" s="6"/>
      <c r="L83" s="6"/>
      <c r="M83" s="6"/>
      <c r="N83" s="6"/>
      <c r="O83" s="6"/>
      <c r="T83" s="6"/>
      <c r="U83" s="6"/>
      <c r="V83" s="6"/>
      <c r="W83" s="6"/>
      <c r="AC83" s="6"/>
      <c r="AD83" s="6"/>
      <c r="AE83" s="6"/>
      <c r="AF83" s="6"/>
    </row>
    <row r="84" spans="1:32" x14ac:dyDescent="0.3">
      <c r="A84" s="57"/>
      <c r="B84" s="43" t="s">
        <v>125</v>
      </c>
      <c r="C84" s="1">
        <v>0</v>
      </c>
      <c r="D84" s="1"/>
      <c r="E84" s="8"/>
      <c r="F84" s="7">
        <f t="shared" si="1"/>
        <v>0</v>
      </c>
      <c r="G84" s="7"/>
      <c r="H84" s="7"/>
      <c r="I84" s="7"/>
      <c r="K84" s="6"/>
      <c r="L84" s="6"/>
      <c r="M84" s="6"/>
      <c r="N84" s="6"/>
      <c r="O84" s="6"/>
      <c r="T84" s="6"/>
      <c r="U84" s="6"/>
      <c r="V84" s="6"/>
      <c r="W84" s="6"/>
      <c r="AC84" s="6"/>
      <c r="AD84" s="6"/>
      <c r="AE84" s="6"/>
      <c r="AF84" s="6"/>
    </row>
    <row r="85" spans="1:32" x14ac:dyDescent="0.3">
      <c r="A85" s="57"/>
      <c r="B85" s="43" t="s">
        <v>126</v>
      </c>
      <c r="C85" s="1">
        <v>0</v>
      </c>
      <c r="D85" s="1"/>
      <c r="E85" s="8"/>
      <c r="F85" s="7">
        <f t="shared" si="1"/>
        <v>0</v>
      </c>
      <c r="G85" s="7"/>
      <c r="H85" s="7"/>
      <c r="I85" s="7"/>
      <c r="K85" s="6"/>
      <c r="L85" s="6"/>
      <c r="M85" s="6"/>
      <c r="N85" s="6"/>
      <c r="O85" s="6"/>
      <c r="T85" s="6"/>
      <c r="U85" s="6"/>
      <c r="V85" s="6"/>
      <c r="W85" s="6"/>
      <c r="AC85" s="6"/>
      <c r="AD85" s="6"/>
      <c r="AE85" s="6"/>
      <c r="AF85" s="6"/>
    </row>
    <row r="86" spans="1:32" x14ac:dyDescent="0.3">
      <c r="A86" s="57"/>
      <c r="B86" s="43" t="s">
        <v>127</v>
      </c>
      <c r="C86" s="1">
        <v>0</v>
      </c>
      <c r="D86" s="1"/>
      <c r="E86" s="8"/>
      <c r="F86" s="7">
        <f t="shared" si="1"/>
        <v>0</v>
      </c>
      <c r="G86" s="7"/>
      <c r="H86" s="7"/>
      <c r="I86" s="7"/>
      <c r="K86" s="6"/>
      <c r="L86" s="6"/>
      <c r="M86" s="6"/>
      <c r="N86" s="6"/>
      <c r="O86" s="6"/>
      <c r="T86" s="6"/>
      <c r="U86" s="6"/>
      <c r="V86" s="6"/>
      <c r="W86" s="6"/>
      <c r="AC86" s="6"/>
      <c r="AD86" s="6"/>
      <c r="AE86" s="6"/>
      <c r="AF86" s="6"/>
    </row>
    <row r="87" spans="1:32" x14ac:dyDescent="0.3">
      <c r="A87" s="57"/>
      <c r="B87" s="43" t="s">
        <v>128</v>
      </c>
      <c r="C87" s="1">
        <v>0</v>
      </c>
      <c r="D87" s="1"/>
      <c r="E87" s="8"/>
      <c r="F87" s="7">
        <f t="shared" si="1"/>
        <v>0</v>
      </c>
      <c r="G87" s="7"/>
      <c r="H87" s="7"/>
      <c r="I87" s="7"/>
      <c r="K87" s="6"/>
      <c r="L87" s="6"/>
      <c r="M87" s="6"/>
      <c r="N87" s="6"/>
      <c r="O87" s="6"/>
      <c r="T87" s="6"/>
      <c r="U87" s="6"/>
      <c r="V87" s="6"/>
      <c r="W87" s="6"/>
      <c r="AC87" s="6"/>
      <c r="AD87" s="6"/>
      <c r="AE87" s="6"/>
      <c r="AF87" s="6"/>
    </row>
    <row r="88" spans="1:32" x14ac:dyDescent="0.3">
      <c r="A88" s="57"/>
      <c r="B88" s="43" t="s">
        <v>129</v>
      </c>
      <c r="C88" s="1">
        <v>0</v>
      </c>
      <c r="D88" s="1"/>
      <c r="E88" s="8"/>
      <c r="F88" s="7">
        <f t="shared" si="1"/>
        <v>0</v>
      </c>
      <c r="G88" s="7"/>
      <c r="H88" s="7"/>
      <c r="I88" s="7"/>
      <c r="K88" s="6"/>
      <c r="L88" s="6"/>
      <c r="M88" s="6"/>
      <c r="N88" s="6"/>
      <c r="O88" s="6"/>
      <c r="T88" s="6"/>
      <c r="U88" s="6"/>
      <c r="V88" s="6"/>
      <c r="W88" s="6"/>
      <c r="AC88" s="6"/>
      <c r="AD88" s="6"/>
      <c r="AE88" s="6"/>
      <c r="AF88" s="6"/>
    </row>
    <row r="89" spans="1:32" x14ac:dyDescent="0.3">
      <c r="A89" s="57"/>
      <c r="B89" s="43" t="s">
        <v>130</v>
      </c>
      <c r="C89" s="1">
        <v>0</v>
      </c>
      <c r="D89" s="1"/>
      <c r="E89" s="8"/>
      <c r="F89" s="7">
        <f t="shared" si="1"/>
        <v>0</v>
      </c>
      <c r="G89" s="7"/>
      <c r="H89" s="7"/>
      <c r="I89" s="7"/>
      <c r="K89" s="6"/>
      <c r="L89" s="6"/>
      <c r="M89" s="6"/>
      <c r="N89" s="6"/>
      <c r="O89" s="6"/>
      <c r="T89" s="6"/>
      <c r="U89" s="6"/>
      <c r="V89" s="6"/>
      <c r="W89" s="6"/>
      <c r="AC89" s="6"/>
      <c r="AD89" s="6"/>
      <c r="AE89" s="6"/>
      <c r="AF89" s="6"/>
    </row>
    <row r="90" spans="1:32" x14ac:dyDescent="0.3">
      <c r="A90" s="57"/>
      <c r="B90" s="43" t="s">
        <v>131</v>
      </c>
      <c r="C90" s="1">
        <v>0</v>
      </c>
      <c r="D90" s="1"/>
      <c r="E90" s="8"/>
      <c r="F90" s="7">
        <f t="shared" si="1"/>
        <v>0</v>
      </c>
      <c r="G90" s="7"/>
      <c r="H90" s="7"/>
      <c r="I90" s="7"/>
      <c r="K90" s="6"/>
      <c r="L90" s="6"/>
      <c r="M90" s="6"/>
      <c r="N90" s="6"/>
      <c r="O90" s="6"/>
      <c r="T90" s="6"/>
      <c r="U90" s="6"/>
      <c r="V90" s="6"/>
      <c r="W90" s="6"/>
      <c r="AC90" s="6"/>
      <c r="AD90" s="6"/>
      <c r="AE90" s="6"/>
      <c r="AF90" s="6"/>
    </row>
    <row r="91" spans="1:32" x14ac:dyDescent="0.3">
      <c r="A91" s="57"/>
      <c r="B91" s="43" t="s">
        <v>132</v>
      </c>
      <c r="C91" s="1">
        <v>0</v>
      </c>
      <c r="D91" s="1"/>
      <c r="E91" s="8"/>
      <c r="F91" s="7">
        <f t="shared" si="1"/>
        <v>0</v>
      </c>
      <c r="G91" s="7"/>
      <c r="H91" s="7"/>
      <c r="I91" s="7"/>
      <c r="K91" s="6"/>
      <c r="L91" s="6"/>
      <c r="M91" s="6"/>
      <c r="N91" s="6"/>
      <c r="O91" s="6"/>
      <c r="T91" s="6"/>
      <c r="U91" s="6"/>
      <c r="V91" s="6"/>
      <c r="W91" s="6"/>
      <c r="AC91" s="6"/>
      <c r="AD91" s="6"/>
      <c r="AE91" s="6"/>
      <c r="AF91" s="6"/>
    </row>
    <row r="92" spans="1:32" x14ac:dyDescent="0.3">
      <c r="A92" s="57"/>
      <c r="B92" s="43" t="s">
        <v>133</v>
      </c>
      <c r="C92" s="1">
        <v>0</v>
      </c>
      <c r="D92" s="1"/>
      <c r="E92" s="8"/>
      <c r="F92" s="7">
        <f t="shared" si="1"/>
        <v>0</v>
      </c>
      <c r="G92" s="7"/>
      <c r="H92" s="7"/>
      <c r="I92" s="7"/>
      <c r="K92" s="6"/>
      <c r="L92" s="6"/>
      <c r="M92" s="6"/>
      <c r="N92" s="6"/>
      <c r="O92" s="6"/>
      <c r="T92" s="6"/>
      <c r="U92" s="6"/>
      <c r="V92" s="6"/>
      <c r="W92" s="6"/>
      <c r="AC92" s="6"/>
      <c r="AD92" s="6"/>
      <c r="AE92" s="6"/>
      <c r="AF92" s="6"/>
    </row>
    <row r="93" spans="1:32" x14ac:dyDescent="0.3">
      <c r="A93" s="57"/>
      <c r="B93" s="43" t="s">
        <v>134</v>
      </c>
      <c r="C93" s="1">
        <v>0</v>
      </c>
      <c r="D93" s="1"/>
      <c r="E93" s="8"/>
      <c r="F93" s="7">
        <f t="shared" si="1"/>
        <v>0</v>
      </c>
      <c r="G93" s="7"/>
      <c r="H93" s="7"/>
      <c r="I93" s="7"/>
      <c r="K93" s="6"/>
      <c r="L93" s="6"/>
      <c r="M93" s="6"/>
      <c r="N93" s="6"/>
      <c r="O93" s="6"/>
      <c r="T93" s="6"/>
      <c r="U93" s="6"/>
      <c r="V93" s="6"/>
      <c r="W93" s="6"/>
      <c r="AC93" s="6"/>
      <c r="AD93" s="6"/>
      <c r="AE93" s="6"/>
      <c r="AF93" s="6"/>
    </row>
    <row r="94" spans="1:32" x14ac:dyDescent="0.3">
      <c r="A94" s="57"/>
      <c r="B94" s="43" t="s">
        <v>135</v>
      </c>
      <c r="C94" s="1">
        <v>0</v>
      </c>
      <c r="D94" s="1"/>
      <c r="E94" s="8"/>
      <c r="F94" s="7">
        <f t="shared" si="1"/>
        <v>0</v>
      </c>
      <c r="G94" s="7"/>
      <c r="H94" s="7"/>
      <c r="I94" s="7"/>
      <c r="K94" s="6"/>
      <c r="L94" s="6"/>
      <c r="M94" s="6"/>
      <c r="N94" s="6"/>
      <c r="O94" s="6"/>
      <c r="T94" s="6"/>
      <c r="U94" s="6"/>
      <c r="V94" s="6"/>
      <c r="W94" s="6"/>
      <c r="AC94" s="6"/>
      <c r="AD94" s="6"/>
      <c r="AE94" s="6"/>
      <c r="AF94" s="6"/>
    </row>
    <row r="95" spans="1:32" x14ac:dyDescent="0.3">
      <c r="A95" s="57"/>
      <c r="B95" s="43" t="s">
        <v>136</v>
      </c>
      <c r="C95" s="1">
        <v>0</v>
      </c>
      <c r="D95" s="1"/>
      <c r="E95" s="8"/>
      <c r="F95" s="7">
        <f t="shared" si="1"/>
        <v>0</v>
      </c>
      <c r="G95" s="7"/>
      <c r="H95" s="7"/>
      <c r="I95" s="7"/>
      <c r="K95" s="6"/>
      <c r="L95" s="6"/>
      <c r="M95" s="6"/>
      <c r="N95" s="6"/>
      <c r="O95" s="6"/>
      <c r="T95" s="6"/>
      <c r="U95" s="6"/>
      <c r="V95" s="6"/>
      <c r="W95" s="6"/>
      <c r="AC95" s="6"/>
      <c r="AD95" s="6"/>
      <c r="AE95" s="6"/>
      <c r="AF95" s="6"/>
    </row>
    <row r="96" spans="1:32" x14ac:dyDescent="0.3">
      <c r="A96" s="57"/>
      <c r="B96" s="43" t="s">
        <v>137</v>
      </c>
      <c r="C96" s="1">
        <v>0</v>
      </c>
      <c r="D96" s="1"/>
      <c r="E96" s="8"/>
      <c r="F96" s="7">
        <f t="shared" si="1"/>
        <v>0</v>
      </c>
      <c r="G96" s="7"/>
      <c r="H96" s="7"/>
      <c r="I96" s="7"/>
      <c r="K96" s="6"/>
      <c r="L96" s="6"/>
      <c r="M96" s="6"/>
      <c r="N96" s="6"/>
      <c r="O96" s="6"/>
      <c r="T96" s="6"/>
      <c r="U96" s="6"/>
      <c r="V96" s="6"/>
      <c r="W96" s="6"/>
      <c r="AC96" s="6"/>
      <c r="AD96" s="6"/>
      <c r="AE96" s="6"/>
      <c r="AF96" s="6"/>
    </row>
    <row r="97" spans="1:32" x14ac:dyDescent="0.3">
      <c r="A97" s="57"/>
      <c r="B97" s="43" t="s">
        <v>138</v>
      </c>
      <c r="C97" s="1">
        <v>0</v>
      </c>
      <c r="D97" s="1"/>
      <c r="E97" s="8"/>
      <c r="F97" s="7">
        <f>IF(E97="ok",1,0)</f>
        <v>0</v>
      </c>
      <c r="G97" s="7"/>
      <c r="H97" s="7"/>
      <c r="I97" s="7"/>
      <c r="K97" s="6"/>
      <c r="L97" s="6"/>
      <c r="M97" s="6"/>
      <c r="N97" s="6"/>
      <c r="O97" s="6"/>
      <c r="T97" s="6"/>
      <c r="U97" s="6"/>
      <c r="V97" s="6"/>
      <c r="W97" s="6"/>
      <c r="AC97" s="6"/>
      <c r="AD97" s="6"/>
      <c r="AE97" s="6"/>
      <c r="AF97" s="6"/>
    </row>
    <row r="98" spans="1:32" x14ac:dyDescent="0.3">
      <c r="A98" s="57"/>
      <c r="B98" s="43" t="s">
        <v>139</v>
      </c>
      <c r="C98" s="1">
        <v>0</v>
      </c>
      <c r="D98" s="1"/>
      <c r="E98" s="8"/>
      <c r="F98" s="7">
        <f>IF(E98="ok",1,0)</f>
        <v>0</v>
      </c>
      <c r="G98" s="7"/>
      <c r="H98" s="7"/>
      <c r="I98" s="7"/>
      <c r="K98" s="6"/>
      <c r="L98" s="6"/>
      <c r="M98" s="6"/>
      <c r="N98" s="6"/>
      <c r="O98" s="6"/>
      <c r="T98" s="6"/>
      <c r="U98" s="6"/>
      <c r="V98" s="6"/>
      <c r="W98" s="6"/>
      <c r="AC98" s="6"/>
      <c r="AD98" s="6"/>
      <c r="AE98" s="6"/>
      <c r="AF98" s="6"/>
    </row>
    <row r="99" spans="1:32" x14ac:dyDescent="0.3">
      <c r="A99" s="57"/>
      <c r="B99" s="43" t="s">
        <v>140</v>
      </c>
      <c r="C99" s="1">
        <v>0</v>
      </c>
      <c r="D99" s="1"/>
      <c r="E99" s="8"/>
      <c r="F99" s="7">
        <f t="shared" si="1"/>
        <v>0</v>
      </c>
      <c r="G99" s="7"/>
      <c r="H99" s="7"/>
      <c r="I99" s="7"/>
      <c r="K99" s="6"/>
      <c r="L99" s="6"/>
      <c r="M99" s="6"/>
      <c r="N99" s="6"/>
      <c r="O99" s="6"/>
      <c r="T99" s="6"/>
      <c r="U99" s="6"/>
      <c r="V99" s="6"/>
      <c r="W99" s="6"/>
      <c r="AC99" s="6"/>
      <c r="AD99" s="6"/>
      <c r="AE99" s="6"/>
      <c r="AF99" s="6"/>
    </row>
    <row r="100" spans="1:32" x14ac:dyDescent="0.3">
      <c r="A100" s="57"/>
      <c r="B100" s="43" t="s">
        <v>141</v>
      </c>
      <c r="C100" s="1">
        <v>0</v>
      </c>
      <c r="D100" s="1"/>
      <c r="E100" s="8"/>
      <c r="F100" s="7">
        <f t="shared" si="1"/>
        <v>0</v>
      </c>
      <c r="G100" s="7"/>
      <c r="H100" s="7"/>
      <c r="I100" s="7"/>
      <c r="K100" s="6"/>
      <c r="L100" s="6"/>
      <c r="M100" s="6"/>
      <c r="N100" s="6"/>
      <c r="O100" s="6"/>
      <c r="W100" s="6"/>
      <c r="AC100" s="6"/>
      <c r="AD100" s="6"/>
      <c r="AE100" s="6"/>
      <c r="AF100" s="6"/>
    </row>
    <row r="101" spans="1:32" x14ac:dyDescent="0.3">
      <c r="A101" s="57"/>
      <c r="B101" s="43" t="s">
        <v>142</v>
      </c>
      <c r="C101" s="1">
        <v>0</v>
      </c>
      <c r="D101" s="1"/>
      <c r="E101" s="8"/>
      <c r="F101" s="7">
        <f t="shared" si="1"/>
        <v>0</v>
      </c>
      <c r="G101" s="7"/>
      <c r="H101" s="7"/>
      <c r="I101" s="7"/>
      <c r="K101" s="6"/>
      <c r="L101" s="6"/>
      <c r="M101" s="6"/>
      <c r="N101" s="6"/>
      <c r="O101" s="6"/>
      <c r="W101" s="6"/>
      <c r="AC101" s="6"/>
      <c r="AD101" s="6"/>
      <c r="AE101" s="6"/>
      <c r="AF101" s="6"/>
    </row>
    <row r="102" spans="1:32" x14ac:dyDescent="0.3">
      <c r="A102" s="57"/>
      <c r="B102" s="43" t="s">
        <v>143</v>
      </c>
      <c r="C102" s="1">
        <v>0</v>
      </c>
      <c r="D102" s="1"/>
      <c r="E102" s="8"/>
      <c r="F102" s="7">
        <f t="shared" si="1"/>
        <v>0</v>
      </c>
      <c r="G102" s="7"/>
      <c r="H102" s="7"/>
      <c r="I102" s="7"/>
      <c r="K102" s="6"/>
      <c r="L102" s="6"/>
      <c r="M102" s="6"/>
      <c r="N102" s="6"/>
      <c r="O102" s="6"/>
      <c r="W102" s="6"/>
      <c r="AC102" s="6"/>
      <c r="AD102" s="6"/>
      <c r="AE102" s="6"/>
      <c r="AF102" s="6"/>
    </row>
    <row r="103" spans="1:32" x14ac:dyDescent="0.3">
      <c r="A103" s="57"/>
      <c r="B103" s="43" t="s">
        <v>144</v>
      </c>
      <c r="C103" s="1">
        <v>0</v>
      </c>
      <c r="D103" s="1"/>
      <c r="E103" s="8"/>
      <c r="F103" s="7">
        <f t="shared" si="1"/>
        <v>0</v>
      </c>
      <c r="G103" s="7"/>
      <c r="H103" s="7"/>
      <c r="I103" s="7"/>
      <c r="AC103" s="6"/>
      <c r="AD103" s="6"/>
      <c r="AE103" s="6"/>
      <c r="AF103" s="6"/>
    </row>
    <row r="104" spans="1:32" x14ac:dyDescent="0.3">
      <c r="A104" s="57"/>
      <c r="B104" s="43" t="s">
        <v>145</v>
      </c>
      <c r="C104" s="1">
        <v>0</v>
      </c>
      <c r="D104" s="1"/>
      <c r="E104" s="8"/>
      <c r="F104" s="7">
        <f t="shared" si="1"/>
        <v>0</v>
      </c>
      <c r="G104" s="7"/>
      <c r="H104" s="7"/>
      <c r="I104" s="7"/>
      <c r="AC104" s="6"/>
      <c r="AD104" s="6"/>
      <c r="AE104" s="6"/>
      <c r="AF104" s="6"/>
    </row>
    <row r="105" spans="1:32" x14ac:dyDescent="0.3">
      <c r="A105" s="57"/>
      <c r="B105" s="43" t="s">
        <v>146</v>
      </c>
      <c r="C105" s="1">
        <v>0</v>
      </c>
      <c r="D105" s="1"/>
      <c r="E105" s="8"/>
      <c r="F105" s="7">
        <f t="shared" si="1"/>
        <v>0</v>
      </c>
      <c r="G105" s="7"/>
      <c r="H105" s="7"/>
      <c r="I105" s="7"/>
      <c r="AC105" s="6"/>
      <c r="AD105" s="6"/>
      <c r="AE105" s="6"/>
      <c r="AF105" s="6"/>
    </row>
    <row r="106" spans="1:32" x14ac:dyDescent="0.3">
      <c r="A106" s="57"/>
      <c r="B106" s="43" t="s">
        <v>147</v>
      </c>
      <c r="C106" s="1">
        <v>0</v>
      </c>
      <c r="D106" s="1"/>
      <c r="E106" s="8"/>
      <c r="F106" s="7">
        <f t="shared" ref="F106:F137" si="2">IF(E106="ok",1,0)</f>
        <v>0</v>
      </c>
      <c r="G106" s="7"/>
      <c r="H106" s="7"/>
      <c r="I106" s="7"/>
      <c r="Q106" s="12"/>
    </row>
    <row r="107" spans="1:32" x14ac:dyDescent="0.3">
      <c r="A107" s="57"/>
      <c r="B107" s="43" t="s">
        <v>148</v>
      </c>
      <c r="C107" s="1">
        <v>0</v>
      </c>
      <c r="D107" s="1"/>
      <c r="E107" s="8"/>
      <c r="F107" s="7">
        <f t="shared" si="2"/>
        <v>0</v>
      </c>
      <c r="G107" s="7"/>
      <c r="H107" s="7"/>
      <c r="I107" s="7"/>
    </row>
    <row r="108" spans="1:32" x14ac:dyDescent="0.3">
      <c r="A108" s="57"/>
      <c r="B108" s="43" t="s">
        <v>149</v>
      </c>
      <c r="C108" s="1">
        <v>0</v>
      </c>
      <c r="D108" s="1"/>
      <c r="E108" s="8"/>
      <c r="F108" s="7">
        <f t="shared" si="2"/>
        <v>0</v>
      </c>
      <c r="G108" s="7"/>
      <c r="H108" s="7"/>
      <c r="I108" s="7"/>
    </row>
    <row r="109" spans="1:32" x14ac:dyDescent="0.3">
      <c r="A109" s="57"/>
      <c r="B109" s="43" t="s">
        <v>150</v>
      </c>
      <c r="C109" s="1">
        <v>0</v>
      </c>
      <c r="D109" s="1"/>
      <c r="E109" s="8"/>
      <c r="F109" s="7">
        <f t="shared" si="2"/>
        <v>0</v>
      </c>
      <c r="G109" s="7"/>
      <c r="H109" s="7"/>
      <c r="I109" s="7"/>
    </row>
    <row r="110" spans="1:32" x14ac:dyDescent="0.3">
      <c r="A110" s="57"/>
      <c r="B110" s="43" t="s">
        <v>151</v>
      </c>
      <c r="C110" s="1">
        <v>0</v>
      </c>
      <c r="D110" s="1"/>
      <c r="E110" s="8"/>
      <c r="F110" s="7">
        <f t="shared" si="2"/>
        <v>0</v>
      </c>
      <c r="G110" s="7"/>
      <c r="H110" s="7"/>
      <c r="I110" s="7"/>
    </row>
    <row r="111" spans="1:32" x14ac:dyDescent="0.3">
      <c r="A111" s="57"/>
      <c r="B111" s="43" t="s">
        <v>152</v>
      </c>
      <c r="C111" s="1">
        <v>0</v>
      </c>
      <c r="D111" s="1"/>
      <c r="E111" s="8"/>
      <c r="F111" s="7">
        <f t="shared" si="2"/>
        <v>0</v>
      </c>
      <c r="G111" s="7"/>
      <c r="H111" s="7"/>
      <c r="I111" s="7"/>
    </row>
    <row r="112" spans="1:32" x14ac:dyDescent="0.3">
      <c r="A112" s="57"/>
      <c r="B112" s="43" t="s">
        <v>153</v>
      </c>
      <c r="C112" s="1">
        <v>0</v>
      </c>
      <c r="D112" s="1"/>
      <c r="E112" s="8"/>
      <c r="F112" s="7">
        <f t="shared" si="2"/>
        <v>0</v>
      </c>
      <c r="G112" s="7"/>
      <c r="H112" s="7"/>
      <c r="I112" s="7"/>
    </row>
    <row r="113" spans="1:9" x14ac:dyDescent="0.3">
      <c r="A113" s="57"/>
      <c r="B113" s="43" t="s">
        <v>154</v>
      </c>
      <c r="C113" s="1">
        <v>0</v>
      </c>
      <c r="D113" s="1"/>
      <c r="E113" s="8"/>
      <c r="F113" s="7">
        <f t="shared" si="2"/>
        <v>0</v>
      </c>
      <c r="G113" s="7"/>
      <c r="H113" s="7"/>
      <c r="I113" s="7"/>
    </row>
    <row r="114" spans="1:9" x14ac:dyDescent="0.3">
      <c r="A114" s="57"/>
      <c r="B114" s="43" t="s">
        <v>155</v>
      </c>
      <c r="C114" s="1">
        <v>0</v>
      </c>
      <c r="D114" s="1"/>
      <c r="E114" s="8"/>
      <c r="F114" s="7">
        <f t="shared" si="2"/>
        <v>0</v>
      </c>
      <c r="G114" s="7"/>
      <c r="H114" s="7"/>
      <c r="I114" s="7"/>
    </row>
    <row r="115" spans="1:9" x14ac:dyDescent="0.3">
      <c r="A115" s="57"/>
      <c r="B115" s="43" t="s">
        <v>156</v>
      </c>
      <c r="C115" s="1">
        <v>0</v>
      </c>
      <c r="D115" s="1"/>
      <c r="E115" s="8"/>
      <c r="F115" s="7">
        <f t="shared" si="2"/>
        <v>0</v>
      </c>
      <c r="G115" s="7"/>
      <c r="H115" s="7"/>
      <c r="I115" s="7"/>
    </row>
    <row r="116" spans="1:9" x14ac:dyDescent="0.3">
      <c r="A116" s="57"/>
      <c r="B116" s="43" t="s">
        <v>157</v>
      </c>
      <c r="C116" s="1">
        <v>0</v>
      </c>
      <c r="D116" s="1"/>
      <c r="E116" s="8"/>
      <c r="F116" s="7">
        <f t="shared" si="2"/>
        <v>0</v>
      </c>
      <c r="G116" s="7"/>
      <c r="H116" s="7"/>
      <c r="I116" s="7"/>
    </row>
    <row r="117" spans="1:9" x14ac:dyDescent="0.3">
      <c r="A117" s="57"/>
      <c r="B117" s="43" t="s">
        <v>158</v>
      </c>
      <c r="C117" s="1">
        <v>0</v>
      </c>
      <c r="D117" s="1"/>
      <c r="E117" s="8"/>
      <c r="F117" s="7">
        <f t="shared" si="2"/>
        <v>0</v>
      </c>
      <c r="G117" s="7"/>
      <c r="H117" s="7"/>
      <c r="I117" s="7"/>
    </row>
    <row r="118" spans="1:9" x14ac:dyDescent="0.3">
      <c r="A118" s="57"/>
      <c r="B118" s="43" t="s">
        <v>159</v>
      </c>
      <c r="C118" s="1">
        <v>0</v>
      </c>
      <c r="D118" s="1"/>
      <c r="E118" s="8"/>
      <c r="F118" s="7">
        <f t="shared" si="2"/>
        <v>0</v>
      </c>
      <c r="G118" s="7"/>
      <c r="H118" s="7"/>
      <c r="I118" s="7"/>
    </row>
    <row r="119" spans="1:9" x14ac:dyDescent="0.3">
      <c r="A119" s="57"/>
      <c r="B119" s="43" t="s">
        <v>160</v>
      </c>
      <c r="C119" s="1">
        <v>0</v>
      </c>
      <c r="D119" s="1"/>
      <c r="E119" s="8"/>
      <c r="F119" s="7">
        <f t="shared" si="2"/>
        <v>0</v>
      </c>
      <c r="G119" s="7"/>
      <c r="H119" s="7"/>
      <c r="I119" s="7"/>
    </row>
    <row r="120" spans="1:9" x14ac:dyDescent="0.3">
      <c r="A120" s="57"/>
      <c r="B120" s="43" t="s">
        <v>161</v>
      </c>
      <c r="C120" s="1">
        <v>0</v>
      </c>
      <c r="D120" s="1"/>
      <c r="E120" s="8"/>
      <c r="F120" s="7">
        <f t="shared" si="2"/>
        <v>0</v>
      </c>
      <c r="G120" s="7"/>
      <c r="H120" s="7"/>
      <c r="I120" s="7"/>
    </row>
    <row r="121" spans="1:9" x14ac:dyDescent="0.3">
      <c r="A121" s="57"/>
      <c r="B121" s="43" t="s">
        <v>162</v>
      </c>
      <c r="C121" s="1">
        <v>0</v>
      </c>
      <c r="D121" s="1"/>
      <c r="E121" s="8"/>
      <c r="F121" s="7">
        <f t="shared" si="2"/>
        <v>0</v>
      </c>
      <c r="G121" s="7"/>
      <c r="H121" s="7"/>
      <c r="I121" s="7"/>
    </row>
    <row r="122" spans="1:9" x14ac:dyDescent="0.3">
      <c r="A122" s="57"/>
      <c r="B122" s="43" t="s">
        <v>163</v>
      </c>
      <c r="C122" s="1">
        <v>0</v>
      </c>
      <c r="D122" s="1"/>
      <c r="E122" s="8"/>
      <c r="F122" s="7">
        <f t="shared" si="2"/>
        <v>0</v>
      </c>
      <c r="G122" s="7"/>
      <c r="H122" s="7"/>
      <c r="I122" s="7"/>
    </row>
    <row r="123" spans="1:9" x14ac:dyDescent="0.3">
      <c r="A123" s="57"/>
      <c r="B123" s="43" t="s">
        <v>164</v>
      </c>
      <c r="C123" s="1">
        <v>0</v>
      </c>
      <c r="D123" s="1"/>
      <c r="E123" s="8"/>
      <c r="F123" s="7">
        <f t="shared" si="2"/>
        <v>0</v>
      </c>
      <c r="G123" s="7"/>
      <c r="H123" s="7"/>
      <c r="I123" s="7"/>
    </row>
    <row r="124" spans="1:9" x14ac:dyDescent="0.3">
      <c r="A124" s="57"/>
      <c r="B124" s="43" t="s">
        <v>165</v>
      </c>
      <c r="C124" s="1">
        <v>0</v>
      </c>
      <c r="D124" s="1"/>
      <c r="E124" s="8"/>
      <c r="F124" s="7">
        <f t="shared" si="2"/>
        <v>0</v>
      </c>
      <c r="G124" s="7"/>
      <c r="H124" s="7"/>
      <c r="I124" s="7"/>
    </row>
    <row r="125" spans="1:9" x14ac:dyDescent="0.3">
      <c r="A125" s="57"/>
      <c r="B125" s="43" t="s">
        <v>166</v>
      </c>
      <c r="C125" s="1">
        <v>0</v>
      </c>
      <c r="D125" s="1"/>
      <c r="E125" s="8"/>
      <c r="F125" s="7">
        <f t="shared" si="2"/>
        <v>0</v>
      </c>
      <c r="G125" s="7"/>
      <c r="H125" s="7"/>
      <c r="I125" s="7"/>
    </row>
    <row r="126" spans="1:9" x14ac:dyDescent="0.3">
      <c r="A126" s="57"/>
      <c r="B126" s="43" t="s">
        <v>167</v>
      </c>
      <c r="C126" s="1">
        <v>0</v>
      </c>
      <c r="D126" s="1"/>
      <c r="E126" s="8"/>
      <c r="F126" s="7">
        <f t="shared" si="2"/>
        <v>0</v>
      </c>
      <c r="G126" s="7"/>
      <c r="H126" s="7"/>
      <c r="I126" s="7"/>
    </row>
    <row r="127" spans="1:9" x14ac:dyDescent="0.3">
      <c r="A127" s="57"/>
      <c r="B127" s="43" t="s">
        <v>168</v>
      </c>
      <c r="C127" s="1">
        <v>0</v>
      </c>
      <c r="D127" s="1"/>
      <c r="E127" s="8"/>
      <c r="F127" s="7">
        <f t="shared" si="2"/>
        <v>0</v>
      </c>
      <c r="G127" s="7"/>
      <c r="H127" s="7"/>
      <c r="I127" s="7"/>
    </row>
    <row r="128" spans="1:9" x14ac:dyDescent="0.3">
      <c r="A128" s="57"/>
      <c r="B128" s="43" t="s">
        <v>169</v>
      </c>
      <c r="C128" s="1">
        <v>0</v>
      </c>
      <c r="D128" s="1"/>
      <c r="E128" s="8"/>
      <c r="F128" s="7">
        <f t="shared" si="2"/>
        <v>0</v>
      </c>
      <c r="G128" s="7"/>
      <c r="H128" s="7"/>
      <c r="I128" s="7"/>
    </row>
    <row r="129" spans="1:9" x14ac:dyDescent="0.3">
      <c r="A129" s="57"/>
      <c r="B129" s="43" t="s">
        <v>170</v>
      </c>
      <c r="C129" s="1">
        <v>0</v>
      </c>
      <c r="D129" s="1"/>
      <c r="E129" s="8"/>
      <c r="F129" s="7">
        <f t="shared" si="2"/>
        <v>0</v>
      </c>
      <c r="G129" s="7"/>
      <c r="H129" s="7"/>
      <c r="I129" s="7"/>
    </row>
    <row r="130" spans="1:9" x14ac:dyDescent="0.3">
      <c r="A130" s="57"/>
      <c r="B130" s="43" t="s">
        <v>171</v>
      </c>
      <c r="C130" s="1">
        <v>0</v>
      </c>
      <c r="D130" s="1"/>
      <c r="E130" s="8"/>
      <c r="F130" s="7">
        <f t="shared" si="2"/>
        <v>0</v>
      </c>
      <c r="G130" s="7"/>
      <c r="H130" s="7"/>
      <c r="I130" s="7"/>
    </row>
    <row r="131" spans="1:9" x14ac:dyDescent="0.3">
      <c r="A131" s="57"/>
      <c r="B131" s="43" t="s">
        <v>172</v>
      </c>
      <c r="C131" s="1">
        <v>0</v>
      </c>
      <c r="D131" s="1"/>
      <c r="E131" s="8"/>
      <c r="F131" s="7">
        <f t="shared" si="2"/>
        <v>0</v>
      </c>
      <c r="G131" s="7"/>
      <c r="H131" s="7"/>
      <c r="I131" s="7"/>
    </row>
    <row r="132" spans="1:9" x14ac:dyDescent="0.3">
      <c r="A132" s="57"/>
      <c r="B132" s="43" t="s">
        <v>173</v>
      </c>
      <c r="C132" s="1">
        <v>0</v>
      </c>
      <c r="D132" s="1"/>
      <c r="E132" s="8"/>
      <c r="F132" s="7">
        <f t="shared" si="2"/>
        <v>0</v>
      </c>
      <c r="G132" s="7"/>
      <c r="H132" s="7"/>
      <c r="I132" s="7"/>
    </row>
    <row r="133" spans="1:9" x14ac:dyDescent="0.3">
      <c r="A133" s="57"/>
      <c r="B133" s="43" t="s">
        <v>174</v>
      </c>
      <c r="C133" s="1">
        <v>0</v>
      </c>
      <c r="D133" s="1"/>
      <c r="E133" s="8"/>
      <c r="F133" s="7">
        <f t="shared" si="2"/>
        <v>0</v>
      </c>
      <c r="G133" s="7"/>
      <c r="H133" s="7"/>
      <c r="I133" s="7"/>
    </row>
    <row r="134" spans="1:9" x14ac:dyDescent="0.3">
      <c r="A134" s="57"/>
      <c r="B134" s="43" t="s">
        <v>175</v>
      </c>
      <c r="C134" s="1">
        <v>0</v>
      </c>
      <c r="D134" s="1"/>
      <c r="E134" s="8"/>
      <c r="F134" s="7">
        <f t="shared" si="2"/>
        <v>0</v>
      </c>
      <c r="G134" s="7"/>
      <c r="H134" s="7"/>
      <c r="I134" s="7"/>
    </row>
    <row r="135" spans="1:9" x14ac:dyDescent="0.3">
      <c r="A135" s="57"/>
      <c r="B135" s="43" t="s">
        <v>176</v>
      </c>
      <c r="C135" s="1">
        <v>0</v>
      </c>
      <c r="D135" s="1"/>
      <c r="E135" s="8"/>
      <c r="F135" s="7">
        <f t="shared" si="2"/>
        <v>0</v>
      </c>
      <c r="G135" s="7"/>
      <c r="H135" s="7"/>
      <c r="I135" s="7"/>
    </row>
    <row r="136" spans="1:9" x14ac:dyDescent="0.3">
      <c r="A136" s="57"/>
      <c r="B136" s="43" t="s">
        <v>177</v>
      </c>
      <c r="C136" s="1">
        <v>0</v>
      </c>
      <c r="D136" s="1"/>
      <c r="E136" s="8"/>
      <c r="F136" s="7">
        <f t="shared" si="2"/>
        <v>0</v>
      </c>
      <c r="G136" s="7"/>
      <c r="H136" s="7"/>
      <c r="I136" s="7"/>
    </row>
    <row r="137" spans="1:9" x14ac:dyDescent="0.3">
      <c r="A137" s="57"/>
      <c r="B137" s="43" t="s">
        <v>178</v>
      </c>
      <c r="C137" s="1">
        <v>0</v>
      </c>
      <c r="D137" s="1"/>
      <c r="E137" s="8"/>
      <c r="F137" s="7">
        <f t="shared" si="2"/>
        <v>0</v>
      </c>
      <c r="G137" s="7"/>
      <c r="H137" s="7"/>
      <c r="I137" s="7"/>
    </row>
    <row r="138" spans="1:9" x14ac:dyDescent="0.3">
      <c r="A138" s="57"/>
      <c r="B138" s="43" t="s">
        <v>179</v>
      </c>
      <c r="C138" s="1">
        <v>0</v>
      </c>
      <c r="D138" s="1"/>
      <c r="E138" s="8"/>
      <c r="F138" s="7">
        <f t="shared" ref="F138:F169" si="3">IF(E138="ok",1,0)</f>
        <v>0</v>
      </c>
      <c r="G138" s="7"/>
      <c r="H138" s="7"/>
      <c r="I138" s="7"/>
    </row>
    <row r="139" spans="1:9" x14ac:dyDescent="0.3">
      <c r="A139" s="57"/>
      <c r="B139" s="43" t="s">
        <v>180</v>
      </c>
      <c r="C139" s="1">
        <v>0</v>
      </c>
      <c r="D139" s="1"/>
      <c r="E139" s="8"/>
      <c r="F139" s="7">
        <f t="shared" si="3"/>
        <v>0</v>
      </c>
      <c r="G139" s="7"/>
      <c r="H139" s="7"/>
      <c r="I139" s="7"/>
    </row>
    <row r="140" spans="1:9" x14ac:dyDescent="0.3">
      <c r="A140" s="57"/>
      <c r="B140" s="43" t="s">
        <v>181</v>
      </c>
      <c r="C140" s="1">
        <v>0</v>
      </c>
      <c r="D140" s="1"/>
      <c r="E140" s="8"/>
      <c r="F140" s="7">
        <f t="shared" si="3"/>
        <v>0</v>
      </c>
      <c r="G140" s="7"/>
      <c r="H140" s="7"/>
      <c r="I140" s="7"/>
    </row>
    <row r="141" spans="1:9" x14ac:dyDescent="0.3">
      <c r="A141" s="57"/>
      <c r="B141" s="43" t="s">
        <v>182</v>
      </c>
      <c r="C141" s="1">
        <v>0</v>
      </c>
      <c r="D141" s="1"/>
      <c r="E141" s="8"/>
      <c r="F141" s="7">
        <f t="shared" si="3"/>
        <v>0</v>
      </c>
      <c r="G141" s="7"/>
      <c r="H141" s="7"/>
      <c r="I141" s="7"/>
    </row>
    <row r="142" spans="1:9" x14ac:dyDescent="0.3">
      <c r="A142" s="57"/>
      <c r="B142" s="43" t="s">
        <v>183</v>
      </c>
      <c r="C142" s="1">
        <v>0</v>
      </c>
      <c r="D142" s="1"/>
      <c r="E142" s="8"/>
      <c r="F142" s="7">
        <f t="shared" si="3"/>
        <v>0</v>
      </c>
      <c r="G142" s="7"/>
      <c r="H142" s="7"/>
      <c r="I142" s="7"/>
    </row>
    <row r="143" spans="1:9" x14ac:dyDescent="0.3">
      <c r="A143" s="57"/>
      <c r="B143" s="43" t="s">
        <v>184</v>
      </c>
      <c r="C143" s="1">
        <v>0</v>
      </c>
      <c r="D143" s="1"/>
      <c r="E143" s="8"/>
      <c r="F143" s="7">
        <f t="shared" si="3"/>
        <v>0</v>
      </c>
      <c r="G143" s="7"/>
      <c r="H143" s="7"/>
      <c r="I143" s="7"/>
    </row>
    <row r="144" spans="1:9" x14ac:dyDescent="0.3">
      <c r="A144" s="57"/>
      <c r="B144" s="43" t="s">
        <v>185</v>
      </c>
      <c r="C144" s="1">
        <v>0</v>
      </c>
      <c r="D144" s="1"/>
      <c r="E144" s="8"/>
      <c r="F144" s="7">
        <f t="shared" si="3"/>
        <v>0</v>
      </c>
      <c r="G144" s="7"/>
      <c r="H144" s="7"/>
      <c r="I144" s="7"/>
    </row>
    <row r="145" spans="1:9" x14ac:dyDescent="0.3">
      <c r="A145" s="57"/>
      <c r="B145" s="43" t="s">
        <v>186</v>
      </c>
      <c r="C145" s="1">
        <v>0</v>
      </c>
      <c r="D145" s="1"/>
      <c r="E145" s="8"/>
      <c r="F145" s="7">
        <f t="shared" si="3"/>
        <v>0</v>
      </c>
      <c r="G145" s="7"/>
      <c r="H145" s="7"/>
      <c r="I145" s="7"/>
    </row>
    <row r="146" spans="1:9" x14ac:dyDescent="0.3">
      <c r="A146" s="57"/>
      <c r="B146" s="43" t="s">
        <v>187</v>
      </c>
      <c r="C146" s="1">
        <v>0</v>
      </c>
      <c r="D146" s="1"/>
      <c r="E146" s="8"/>
      <c r="F146" s="7">
        <f t="shared" si="3"/>
        <v>0</v>
      </c>
      <c r="G146" s="7"/>
      <c r="H146" s="7"/>
      <c r="I146" s="7"/>
    </row>
    <row r="147" spans="1:9" x14ac:dyDescent="0.3">
      <c r="A147" s="57"/>
      <c r="B147" s="43" t="s">
        <v>188</v>
      </c>
      <c r="C147" s="1">
        <v>0</v>
      </c>
      <c r="D147" s="1"/>
      <c r="E147" s="8"/>
      <c r="F147" s="7">
        <f t="shared" si="3"/>
        <v>0</v>
      </c>
      <c r="G147" s="7"/>
      <c r="H147" s="7"/>
      <c r="I147" s="7"/>
    </row>
    <row r="148" spans="1:9" x14ac:dyDescent="0.3">
      <c r="A148" s="57"/>
      <c r="B148" s="43" t="s">
        <v>189</v>
      </c>
      <c r="C148" s="1">
        <v>0</v>
      </c>
      <c r="D148" s="1"/>
      <c r="E148" s="8"/>
      <c r="F148" s="7">
        <f t="shared" si="3"/>
        <v>0</v>
      </c>
      <c r="G148" s="7"/>
      <c r="H148" s="7"/>
      <c r="I148" s="7"/>
    </row>
    <row r="149" spans="1:9" x14ac:dyDescent="0.3">
      <c r="A149" s="57"/>
      <c r="B149" s="43" t="s">
        <v>190</v>
      </c>
      <c r="C149" s="1">
        <v>0</v>
      </c>
      <c r="D149" s="1"/>
      <c r="E149" s="8"/>
      <c r="F149" s="7">
        <f t="shared" si="3"/>
        <v>0</v>
      </c>
      <c r="G149" s="7"/>
      <c r="H149" s="7"/>
      <c r="I149" s="7"/>
    </row>
    <row r="150" spans="1:9" x14ac:dyDescent="0.3">
      <c r="A150" s="57"/>
      <c r="B150" s="43" t="s">
        <v>191</v>
      </c>
      <c r="C150" s="1">
        <v>0</v>
      </c>
      <c r="D150" s="1"/>
      <c r="E150" s="8"/>
      <c r="F150" s="7">
        <f t="shared" si="3"/>
        <v>0</v>
      </c>
      <c r="G150" s="7"/>
      <c r="H150" s="7"/>
      <c r="I150" s="7"/>
    </row>
    <row r="151" spans="1:9" x14ac:dyDescent="0.3">
      <c r="A151" s="57"/>
      <c r="B151" s="43" t="s">
        <v>192</v>
      </c>
      <c r="C151" s="1">
        <v>0</v>
      </c>
      <c r="D151" s="1"/>
      <c r="E151" s="8"/>
      <c r="F151" s="7">
        <f t="shared" si="3"/>
        <v>0</v>
      </c>
      <c r="G151" s="7"/>
      <c r="H151" s="7"/>
      <c r="I151" s="7"/>
    </row>
    <row r="152" spans="1:9" x14ac:dyDescent="0.3">
      <c r="A152" s="57"/>
      <c r="B152" s="43" t="s">
        <v>193</v>
      </c>
      <c r="C152" s="1">
        <v>0</v>
      </c>
      <c r="D152" s="1"/>
      <c r="E152" s="8"/>
      <c r="F152" s="7">
        <f t="shared" si="3"/>
        <v>0</v>
      </c>
      <c r="G152" s="7"/>
      <c r="H152" s="7"/>
      <c r="I152" s="7"/>
    </row>
    <row r="153" spans="1:9" x14ac:dyDescent="0.3">
      <c r="A153" s="57"/>
      <c r="B153" s="43" t="s">
        <v>194</v>
      </c>
      <c r="C153" s="1">
        <v>0</v>
      </c>
      <c r="D153" s="1"/>
      <c r="E153" s="8"/>
      <c r="F153" s="7">
        <f t="shared" si="3"/>
        <v>0</v>
      </c>
      <c r="G153" s="7"/>
      <c r="H153" s="7"/>
      <c r="I153" s="7"/>
    </row>
    <row r="154" spans="1:9" x14ac:dyDescent="0.3">
      <c r="A154" s="57"/>
      <c r="B154" s="43" t="s">
        <v>195</v>
      </c>
      <c r="C154" s="1">
        <v>0</v>
      </c>
      <c r="D154" s="1"/>
      <c r="E154" s="8"/>
      <c r="F154" s="7">
        <f t="shared" si="3"/>
        <v>0</v>
      </c>
      <c r="G154" s="7"/>
      <c r="H154" s="7"/>
      <c r="I154" s="7"/>
    </row>
    <row r="155" spans="1:9" x14ac:dyDescent="0.3">
      <c r="A155" s="57"/>
      <c r="B155" s="43" t="s">
        <v>196</v>
      </c>
      <c r="C155" s="1">
        <v>0</v>
      </c>
      <c r="D155" s="1"/>
      <c r="E155" s="8"/>
      <c r="F155" s="7">
        <f t="shared" si="3"/>
        <v>0</v>
      </c>
      <c r="G155" s="7"/>
      <c r="H155" s="7"/>
      <c r="I155" s="7"/>
    </row>
    <row r="156" spans="1:9" x14ac:dyDescent="0.3">
      <c r="A156" s="57"/>
      <c r="B156" s="43" t="s">
        <v>197</v>
      </c>
      <c r="C156" s="1">
        <v>0</v>
      </c>
      <c r="D156" s="1"/>
      <c r="E156" s="8"/>
      <c r="F156" s="7">
        <f t="shared" si="3"/>
        <v>0</v>
      </c>
      <c r="G156" s="7"/>
      <c r="H156" s="7"/>
      <c r="I156" s="7"/>
    </row>
    <row r="157" spans="1:9" x14ac:dyDescent="0.3">
      <c r="A157" s="57"/>
      <c r="B157" s="43" t="s">
        <v>198</v>
      </c>
      <c r="C157" s="1">
        <v>0</v>
      </c>
      <c r="D157" s="1"/>
      <c r="E157" s="8"/>
      <c r="F157" s="7">
        <f t="shared" si="3"/>
        <v>0</v>
      </c>
      <c r="G157" s="7"/>
      <c r="H157" s="7"/>
      <c r="I157" s="7"/>
    </row>
    <row r="158" spans="1:9" x14ac:dyDescent="0.3">
      <c r="A158" s="57"/>
      <c r="B158" s="43" t="s">
        <v>199</v>
      </c>
      <c r="C158" s="1">
        <v>0</v>
      </c>
      <c r="D158" s="1"/>
      <c r="E158" s="8"/>
      <c r="F158" s="7">
        <f t="shared" si="3"/>
        <v>0</v>
      </c>
      <c r="G158" s="7"/>
      <c r="H158" s="7"/>
      <c r="I158" s="7"/>
    </row>
    <row r="159" spans="1:9" x14ac:dyDescent="0.3">
      <c r="A159" s="57"/>
      <c r="B159" s="43" t="s">
        <v>200</v>
      </c>
      <c r="C159" s="1">
        <v>0</v>
      </c>
      <c r="D159" s="1"/>
      <c r="E159" s="8"/>
      <c r="F159" s="7">
        <f t="shared" si="3"/>
        <v>0</v>
      </c>
      <c r="G159" s="7"/>
      <c r="H159" s="7"/>
      <c r="I159" s="7"/>
    </row>
    <row r="160" spans="1:9" x14ac:dyDescent="0.3">
      <c r="A160" s="57"/>
      <c r="B160" s="43" t="s">
        <v>201</v>
      </c>
      <c r="C160" s="1">
        <v>0</v>
      </c>
      <c r="D160" s="1"/>
      <c r="E160" s="8"/>
      <c r="F160" s="7">
        <f t="shared" si="3"/>
        <v>0</v>
      </c>
      <c r="G160" s="7"/>
      <c r="H160" s="7"/>
      <c r="I160" s="7"/>
    </row>
    <row r="161" spans="1:9" x14ac:dyDescent="0.3">
      <c r="A161" s="57"/>
      <c r="B161" s="43" t="s">
        <v>202</v>
      </c>
      <c r="C161" s="1">
        <v>0</v>
      </c>
      <c r="D161" s="1"/>
      <c r="E161" s="8"/>
      <c r="F161" s="7">
        <f t="shared" si="3"/>
        <v>0</v>
      </c>
      <c r="G161" s="7"/>
      <c r="H161" s="7"/>
      <c r="I161" s="7"/>
    </row>
    <row r="162" spans="1:9" x14ac:dyDescent="0.3">
      <c r="A162" s="57"/>
      <c r="B162" s="43" t="s">
        <v>203</v>
      </c>
      <c r="C162" s="1">
        <v>0</v>
      </c>
      <c r="D162" s="1"/>
      <c r="E162" s="8"/>
      <c r="F162" s="7">
        <f t="shared" si="3"/>
        <v>0</v>
      </c>
      <c r="G162" s="7"/>
      <c r="H162" s="7"/>
      <c r="I162" s="7"/>
    </row>
    <row r="163" spans="1:9" x14ac:dyDescent="0.3">
      <c r="A163" s="57"/>
      <c r="B163" s="43" t="s">
        <v>204</v>
      </c>
      <c r="C163" s="1">
        <v>0</v>
      </c>
      <c r="D163" s="1"/>
      <c r="E163" s="8"/>
      <c r="F163" s="7">
        <f t="shared" si="3"/>
        <v>0</v>
      </c>
      <c r="G163" s="7"/>
      <c r="H163" s="7"/>
      <c r="I163" s="7"/>
    </row>
    <row r="164" spans="1:9" x14ac:dyDescent="0.3">
      <c r="A164" s="57"/>
      <c r="B164" s="43" t="s">
        <v>205</v>
      </c>
      <c r="C164" s="1">
        <v>0</v>
      </c>
      <c r="D164" s="1"/>
      <c r="E164" s="8"/>
      <c r="F164" s="7">
        <f t="shared" si="3"/>
        <v>0</v>
      </c>
      <c r="G164" s="7"/>
      <c r="H164" s="7"/>
      <c r="I164" s="7"/>
    </row>
    <row r="165" spans="1:9" x14ac:dyDescent="0.3">
      <c r="A165" s="57"/>
      <c r="B165" s="43" t="s">
        <v>206</v>
      </c>
      <c r="C165" s="1">
        <v>0</v>
      </c>
      <c r="D165" s="1"/>
      <c r="E165" s="8"/>
      <c r="F165" s="7">
        <f t="shared" si="3"/>
        <v>0</v>
      </c>
      <c r="G165" s="7"/>
      <c r="H165" s="7"/>
      <c r="I165" s="7"/>
    </row>
    <row r="166" spans="1:9" x14ac:dyDescent="0.3">
      <c r="A166" s="57"/>
      <c r="B166" s="43" t="s">
        <v>207</v>
      </c>
      <c r="C166" s="1">
        <v>0</v>
      </c>
      <c r="D166" s="1"/>
      <c r="E166" s="8"/>
      <c r="F166" s="7">
        <f t="shared" si="3"/>
        <v>0</v>
      </c>
      <c r="G166" s="7"/>
      <c r="H166" s="7"/>
      <c r="I166" s="7"/>
    </row>
    <row r="167" spans="1:9" x14ac:dyDescent="0.3">
      <c r="A167" s="57"/>
      <c r="B167" s="43" t="s">
        <v>208</v>
      </c>
      <c r="C167" s="1">
        <v>0</v>
      </c>
      <c r="D167" s="1"/>
      <c r="E167" s="8"/>
      <c r="F167" s="7">
        <f t="shared" si="3"/>
        <v>0</v>
      </c>
      <c r="G167" s="7"/>
      <c r="H167" s="7"/>
      <c r="I167" s="7"/>
    </row>
    <row r="168" spans="1:9" x14ac:dyDescent="0.3">
      <c r="A168" s="57"/>
      <c r="B168" s="43" t="s">
        <v>209</v>
      </c>
      <c r="C168" s="1">
        <v>0</v>
      </c>
      <c r="D168" s="1"/>
      <c r="E168" s="8"/>
      <c r="F168" s="7">
        <f t="shared" si="3"/>
        <v>0</v>
      </c>
      <c r="G168" s="7"/>
      <c r="H168" s="7"/>
      <c r="I168" s="7"/>
    </row>
    <row r="169" spans="1:9" x14ac:dyDescent="0.3">
      <c r="A169" s="57"/>
      <c r="B169" s="43" t="s">
        <v>210</v>
      </c>
      <c r="C169" s="1">
        <v>0</v>
      </c>
      <c r="D169" s="1"/>
      <c r="E169" s="8"/>
      <c r="F169" s="7">
        <f t="shared" si="3"/>
        <v>0</v>
      </c>
      <c r="G169" s="7"/>
      <c r="H169" s="7"/>
      <c r="I169" s="7"/>
    </row>
    <row r="170" spans="1:9" x14ac:dyDescent="0.3">
      <c r="A170" s="57"/>
      <c r="B170" s="43" t="s">
        <v>211</v>
      </c>
      <c r="C170" s="1">
        <v>0</v>
      </c>
      <c r="D170" s="1"/>
      <c r="E170" s="8"/>
      <c r="F170" s="7">
        <f t="shared" ref="F170:F220" si="4">IF(E170="ok",1,0)</f>
        <v>0</v>
      </c>
      <c r="G170" s="7"/>
      <c r="H170" s="7"/>
      <c r="I170" s="7"/>
    </row>
    <row r="171" spans="1:9" x14ac:dyDescent="0.3">
      <c r="A171" s="57"/>
      <c r="B171" s="43" t="s">
        <v>212</v>
      </c>
      <c r="C171" s="1">
        <v>0</v>
      </c>
      <c r="D171" s="1"/>
      <c r="E171" s="8"/>
      <c r="F171" s="7">
        <f t="shared" si="4"/>
        <v>0</v>
      </c>
      <c r="G171" s="7"/>
      <c r="H171" s="7"/>
      <c r="I171" s="7"/>
    </row>
    <row r="172" spans="1:9" x14ac:dyDescent="0.3">
      <c r="A172" s="57"/>
      <c r="B172" s="43" t="s">
        <v>213</v>
      </c>
      <c r="C172" s="1">
        <v>0</v>
      </c>
      <c r="D172" s="1"/>
      <c r="E172" s="8"/>
      <c r="F172" s="7">
        <f t="shared" si="4"/>
        <v>0</v>
      </c>
      <c r="G172" s="7"/>
      <c r="H172" s="7"/>
      <c r="I172" s="7"/>
    </row>
    <row r="173" spans="1:9" x14ac:dyDescent="0.3">
      <c r="A173" s="57"/>
      <c r="B173" s="43" t="s">
        <v>214</v>
      </c>
      <c r="C173" s="1">
        <v>0</v>
      </c>
      <c r="D173" s="1"/>
      <c r="E173" s="8"/>
      <c r="F173" s="7">
        <f t="shared" si="4"/>
        <v>0</v>
      </c>
      <c r="G173" s="7"/>
      <c r="H173" s="7"/>
      <c r="I173" s="7"/>
    </row>
    <row r="174" spans="1:9" x14ac:dyDescent="0.3">
      <c r="A174" s="57"/>
      <c r="B174" s="43" t="s">
        <v>215</v>
      </c>
      <c r="C174" s="1">
        <v>0</v>
      </c>
      <c r="D174" s="1"/>
      <c r="E174" s="8"/>
      <c r="F174" s="7">
        <f t="shared" si="4"/>
        <v>0</v>
      </c>
      <c r="G174" s="7"/>
      <c r="H174" s="7"/>
      <c r="I174" s="7"/>
    </row>
    <row r="175" spans="1:9" x14ac:dyDescent="0.3">
      <c r="A175" s="57"/>
      <c r="B175" s="43" t="s">
        <v>216</v>
      </c>
      <c r="C175" s="1">
        <v>0</v>
      </c>
      <c r="D175" s="1"/>
      <c r="E175" s="8"/>
      <c r="F175" s="7">
        <f t="shared" si="4"/>
        <v>0</v>
      </c>
      <c r="G175" s="7"/>
      <c r="H175" s="7"/>
      <c r="I175" s="7"/>
    </row>
    <row r="176" spans="1:9" x14ac:dyDescent="0.3">
      <c r="A176" s="57"/>
      <c r="B176" s="43" t="s">
        <v>217</v>
      </c>
      <c r="C176" s="1">
        <v>0</v>
      </c>
      <c r="D176" s="1"/>
      <c r="E176" s="8"/>
      <c r="F176" s="7">
        <f t="shared" si="4"/>
        <v>0</v>
      </c>
      <c r="G176" s="7"/>
      <c r="H176" s="7"/>
      <c r="I176" s="7"/>
    </row>
    <row r="177" spans="1:9" x14ac:dyDescent="0.3">
      <c r="A177" s="57"/>
      <c r="B177" s="43" t="s">
        <v>218</v>
      </c>
      <c r="C177" s="1">
        <v>0</v>
      </c>
      <c r="D177" s="1"/>
      <c r="E177" s="8"/>
      <c r="F177" s="7">
        <f t="shared" si="4"/>
        <v>0</v>
      </c>
      <c r="G177" s="7"/>
      <c r="H177" s="7"/>
      <c r="I177" s="7"/>
    </row>
    <row r="178" spans="1:9" x14ac:dyDescent="0.3">
      <c r="A178" s="57"/>
      <c r="B178" s="43" t="s">
        <v>219</v>
      </c>
      <c r="C178" s="1">
        <v>0</v>
      </c>
      <c r="D178" s="1"/>
      <c r="E178" s="8"/>
      <c r="F178" s="7">
        <f t="shared" si="4"/>
        <v>0</v>
      </c>
      <c r="G178" s="7"/>
      <c r="H178" s="7"/>
      <c r="I178" s="7"/>
    </row>
    <row r="179" spans="1:9" x14ac:dyDescent="0.3">
      <c r="A179" s="57"/>
      <c r="B179" s="43" t="s">
        <v>220</v>
      </c>
      <c r="C179" s="1">
        <v>0</v>
      </c>
      <c r="D179" s="1"/>
      <c r="E179" s="8"/>
      <c r="F179" s="7">
        <f t="shared" si="4"/>
        <v>0</v>
      </c>
      <c r="G179" s="7"/>
      <c r="H179" s="7"/>
      <c r="I179" s="7"/>
    </row>
    <row r="180" spans="1:9" x14ac:dyDescent="0.3">
      <c r="A180" s="57"/>
      <c r="B180" s="43" t="s">
        <v>221</v>
      </c>
      <c r="C180" s="1">
        <v>0</v>
      </c>
      <c r="D180" s="1"/>
      <c r="E180" s="8"/>
      <c r="F180" s="7">
        <f t="shared" si="4"/>
        <v>0</v>
      </c>
      <c r="G180" s="7"/>
      <c r="H180" s="7"/>
      <c r="I180" s="7"/>
    </row>
    <row r="181" spans="1:9" x14ac:dyDescent="0.3">
      <c r="A181" s="57"/>
      <c r="B181" s="43" t="s">
        <v>222</v>
      </c>
      <c r="C181" s="1">
        <v>0</v>
      </c>
      <c r="D181" s="1"/>
      <c r="E181" s="8"/>
      <c r="F181" s="7">
        <f t="shared" si="4"/>
        <v>0</v>
      </c>
      <c r="G181" s="7"/>
      <c r="H181" s="7"/>
      <c r="I181" s="7"/>
    </row>
    <row r="182" spans="1:9" x14ac:dyDescent="0.3">
      <c r="A182" s="57"/>
      <c r="B182" s="43" t="s">
        <v>223</v>
      </c>
      <c r="C182" s="1">
        <v>0</v>
      </c>
      <c r="D182" s="1"/>
      <c r="E182" s="8"/>
      <c r="F182" s="7">
        <f t="shared" si="4"/>
        <v>0</v>
      </c>
      <c r="G182" s="7"/>
      <c r="H182" s="7"/>
      <c r="I182" s="7"/>
    </row>
    <row r="183" spans="1:9" x14ac:dyDescent="0.3">
      <c r="A183" s="57"/>
      <c r="B183" s="43" t="s">
        <v>224</v>
      </c>
      <c r="C183" s="1">
        <v>0</v>
      </c>
      <c r="D183" s="1"/>
      <c r="E183" s="8"/>
      <c r="F183" s="7">
        <f t="shared" si="4"/>
        <v>0</v>
      </c>
      <c r="G183" s="7"/>
      <c r="H183" s="7"/>
      <c r="I183" s="7"/>
    </row>
    <row r="184" spans="1:9" x14ac:dyDescent="0.3">
      <c r="A184" s="57"/>
      <c r="B184" s="43" t="s">
        <v>225</v>
      </c>
      <c r="C184" s="1">
        <v>0</v>
      </c>
      <c r="D184" s="1"/>
      <c r="E184" s="8"/>
      <c r="F184" s="7">
        <f t="shared" si="4"/>
        <v>0</v>
      </c>
      <c r="G184" s="7"/>
      <c r="H184" s="7"/>
      <c r="I184" s="7"/>
    </row>
    <row r="185" spans="1:9" x14ac:dyDescent="0.3">
      <c r="A185" s="57"/>
      <c r="B185" s="43" t="s">
        <v>226</v>
      </c>
      <c r="C185" s="1">
        <v>0</v>
      </c>
      <c r="D185" s="1"/>
      <c r="E185" s="8"/>
      <c r="F185" s="7">
        <f t="shared" si="4"/>
        <v>0</v>
      </c>
      <c r="G185" s="7"/>
      <c r="H185" s="7"/>
      <c r="I185" s="7"/>
    </row>
    <row r="186" spans="1:9" x14ac:dyDescent="0.3">
      <c r="A186" s="57"/>
      <c r="B186" s="43" t="s">
        <v>227</v>
      </c>
      <c r="C186" s="1">
        <v>0</v>
      </c>
      <c r="D186" s="1"/>
      <c r="E186" s="8"/>
      <c r="F186" s="7">
        <f t="shared" si="4"/>
        <v>0</v>
      </c>
      <c r="G186" s="7"/>
      <c r="H186" s="7"/>
      <c r="I186" s="7"/>
    </row>
    <row r="187" spans="1:9" x14ac:dyDescent="0.3">
      <c r="A187" s="57"/>
      <c r="B187" s="43" t="s">
        <v>228</v>
      </c>
      <c r="C187" s="1">
        <v>0</v>
      </c>
      <c r="D187" s="1"/>
      <c r="E187" s="8"/>
      <c r="F187" s="7">
        <f t="shared" si="4"/>
        <v>0</v>
      </c>
      <c r="G187" s="7"/>
      <c r="H187" s="7"/>
      <c r="I187" s="7"/>
    </row>
    <row r="188" spans="1:9" x14ac:dyDescent="0.3">
      <c r="A188" s="57"/>
      <c r="B188" s="43" t="s">
        <v>229</v>
      </c>
      <c r="C188" s="1">
        <v>0</v>
      </c>
      <c r="D188" s="1"/>
      <c r="E188" s="8"/>
      <c r="F188" s="7">
        <f t="shared" si="4"/>
        <v>0</v>
      </c>
      <c r="G188" s="7"/>
      <c r="H188" s="7"/>
      <c r="I188" s="7"/>
    </row>
    <row r="189" spans="1:9" x14ac:dyDescent="0.3">
      <c r="A189" s="57"/>
      <c r="B189" s="43" t="s">
        <v>230</v>
      </c>
      <c r="C189" s="1">
        <v>0</v>
      </c>
      <c r="D189" s="1"/>
      <c r="E189" s="8"/>
      <c r="F189" s="7">
        <f t="shared" si="4"/>
        <v>0</v>
      </c>
      <c r="G189" s="7"/>
      <c r="H189" s="7"/>
      <c r="I189" s="7"/>
    </row>
    <row r="190" spans="1:9" x14ac:dyDescent="0.3">
      <c r="A190" s="57"/>
      <c r="B190" s="43" t="s">
        <v>231</v>
      </c>
      <c r="C190" s="1">
        <v>0</v>
      </c>
      <c r="D190" s="1"/>
      <c r="E190" s="8"/>
      <c r="F190" s="7">
        <f t="shared" si="4"/>
        <v>0</v>
      </c>
      <c r="G190" s="7"/>
      <c r="H190" s="7"/>
      <c r="I190" s="7"/>
    </row>
    <row r="191" spans="1:9" x14ac:dyDescent="0.3">
      <c r="A191" s="57"/>
      <c r="B191" s="43" t="s">
        <v>232</v>
      </c>
      <c r="C191" s="1">
        <v>0</v>
      </c>
      <c r="D191" s="1"/>
      <c r="E191" s="8"/>
      <c r="F191" s="7">
        <f t="shared" si="4"/>
        <v>0</v>
      </c>
      <c r="G191" s="7"/>
      <c r="H191" s="7"/>
      <c r="I191" s="7"/>
    </row>
    <row r="192" spans="1:9" x14ac:dyDescent="0.3">
      <c r="A192" s="57"/>
      <c r="B192" s="43" t="s">
        <v>233</v>
      </c>
      <c r="C192" s="1">
        <v>0</v>
      </c>
      <c r="D192" s="1"/>
      <c r="E192" s="8"/>
      <c r="F192" s="7">
        <f t="shared" si="4"/>
        <v>0</v>
      </c>
      <c r="G192" s="7"/>
      <c r="H192" s="7"/>
      <c r="I192" s="7"/>
    </row>
    <row r="193" spans="1:9" x14ac:dyDescent="0.3">
      <c r="A193" s="57"/>
      <c r="B193" s="43" t="s">
        <v>234</v>
      </c>
      <c r="C193" s="1">
        <v>0</v>
      </c>
      <c r="D193" s="1"/>
      <c r="E193" s="8"/>
      <c r="F193" s="7">
        <f t="shared" si="4"/>
        <v>0</v>
      </c>
      <c r="G193" s="7"/>
      <c r="H193" s="7"/>
      <c r="I193" s="7"/>
    </row>
    <row r="194" spans="1:9" x14ac:dyDescent="0.3">
      <c r="A194" s="57"/>
      <c r="B194" s="43" t="s">
        <v>235</v>
      </c>
      <c r="C194" s="1">
        <v>0</v>
      </c>
      <c r="D194" s="1"/>
      <c r="E194" s="8"/>
      <c r="F194" s="7">
        <f t="shared" si="4"/>
        <v>0</v>
      </c>
      <c r="G194" s="7"/>
      <c r="H194" s="7"/>
      <c r="I194" s="7"/>
    </row>
    <row r="195" spans="1:9" x14ac:dyDescent="0.3">
      <c r="A195" s="57"/>
      <c r="B195" s="43" t="s">
        <v>236</v>
      </c>
      <c r="C195" s="1">
        <v>0</v>
      </c>
      <c r="D195" s="1"/>
      <c r="E195" s="8"/>
      <c r="F195" s="7">
        <f t="shared" si="4"/>
        <v>0</v>
      </c>
      <c r="G195" s="7"/>
      <c r="H195" s="7"/>
      <c r="I195" s="7"/>
    </row>
    <row r="196" spans="1:9" x14ac:dyDescent="0.3">
      <c r="A196" s="57"/>
      <c r="B196" s="43" t="s">
        <v>237</v>
      </c>
      <c r="C196" s="1">
        <v>0</v>
      </c>
      <c r="D196" s="1"/>
      <c r="E196" s="8"/>
      <c r="F196" s="7">
        <f t="shared" ref="F196:F211" si="5">IF(E196="ok",1,0)</f>
        <v>0</v>
      </c>
      <c r="G196" s="7"/>
      <c r="H196" s="7"/>
      <c r="I196" s="7"/>
    </row>
    <row r="197" spans="1:9" x14ac:dyDescent="0.3">
      <c r="A197" s="57"/>
      <c r="B197" s="43" t="s">
        <v>238</v>
      </c>
      <c r="C197" s="1">
        <v>0</v>
      </c>
      <c r="D197" s="1"/>
      <c r="E197" s="8"/>
      <c r="F197" s="7">
        <f t="shared" si="5"/>
        <v>0</v>
      </c>
      <c r="G197" s="7"/>
      <c r="H197" s="7"/>
      <c r="I197" s="7"/>
    </row>
    <row r="198" spans="1:9" x14ac:dyDescent="0.3">
      <c r="A198" s="57"/>
      <c r="B198" s="43" t="s">
        <v>239</v>
      </c>
      <c r="C198" s="1">
        <v>0</v>
      </c>
      <c r="D198" s="1"/>
      <c r="E198" s="8"/>
      <c r="F198" s="7">
        <f t="shared" si="5"/>
        <v>0</v>
      </c>
      <c r="G198" s="7"/>
      <c r="H198" s="7"/>
      <c r="I198" s="7"/>
    </row>
    <row r="199" spans="1:9" x14ac:dyDescent="0.3">
      <c r="A199" s="57"/>
      <c r="B199" s="43" t="s">
        <v>240</v>
      </c>
      <c r="C199" s="1">
        <v>0</v>
      </c>
      <c r="D199" s="1"/>
      <c r="E199" s="8"/>
      <c r="F199" s="7">
        <f t="shared" si="5"/>
        <v>0</v>
      </c>
      <c r="G199" s="7"/>
      <c r="H199" s="7"/>
      <c r="I199" s="7"/>
    </row>
    <row r="200" spans="1:9" x14ac:dyDescent="0.3">
      <c r="A200" s="57"/>
      <c r="B200" s="43" t="s">
        <v>241</v>
      </c>
      <c r="C200" s="1">
        <v>0</v>
      </c>
      <c r="D200" s="1"/>
      <c r="E200" s="8"/>
      <c r="F200" s="7">
        <f t="shared" si="5"/>
        <v>0</v>
      </c>
      <c r="G200" s="7"/>
      <c r="H200" s="7"/>
      <c r="I200" s="7"/>
    </row>
    <row r="201" spans="1:9" x14ac:dyDescent="0.3">
      <c r="A201" s="57"/>
      <c r="B201" s="43" t="s">
        <v>242</v>
      </c>
      <c r="C201" s="1">
        <v>0</v>
      </c>
      <c r="D201" s="1"/>
      <c r="E201" s="8"/>
      <c r="F201" s="7">
        <f t="shared" si="5"/>
        <v>0</v>
      </c>
      <c r="G201" s="7"/>
      <c r="H201" s="7"/>
      <c r="I201" s="7"/>
    </row>
    <row r="202" spans="1:9" x14ac:dyDescent="0.3">
      <c r="A202" s="57"/>
      <c r="B202" s="43" t="s">
        <v>243</v>
      </c>
      <c r="C202" s="1">
        <v>0</v>
      </c>
      <c r="D202" s="1"/>
      <c r="E202" s="8"/>
      <c r="F202" s="7">
        <f t="shared" si="5"/>
        <v>0</v>
      </c>
      <c r="G202" s="7"/>
      <c r="H202" s="7"/>
      <c r="I202" s="7"/>
    </row>
    <row r="203" spans="1:9" x14ac:dyDescent="0.3">
      <c r="A203" s="57"/>
      <c r="B203" s="43" t="s">
        <v>244</v>
      </c>
      <c r="C203" s="1">
        <v>0</v>
      </c>
      <c r="D203" s="1"/>
      <c r="E203" s="8"/>
      <c r="F203" s="7">
        <f t="shared" si="5"/>
        <v>0</v>
      </c>
      <c r="G203" s="7"/>
      <c r="H203" s="7"/>
      <c r="I203" s="7"/>
    </row>
    <row r="204" spans="1:9" x14ac:dyDescent="0.3">
      <c r="A204" s="57"/>
      <c r="B204" s="43" t="s">
        <v>245</v>
      </c>
      <c r="C204" s="1">
        <v>0</v>
      </c>
      <c r="D204" s="1"/>
      <c r="E204" s="8"/>
      <c r="F204" s="7">
        <f t="shared" si="5"/>
        <v>0</v>
      </c>
      <c r="G204" s="7"/>
      <c r="H204" s="7"/>
      <c r="I204" s="7"/>
    </row>
    <row r="205" spans="1:9" x14ac:dyDescent="0.3">
      <c r="A205" s="57"/>
      <c r="B205" s="43" t="s">
        <v>246</v>
      </c>
      <c r="C205" s="1">
        <v>0</v>
      </c>
      <c r="D205" s="1"/>
      <c r="E205" s="8"/>
      <c r="F205" s="7">
        <f t="shared" si="5"/>
        <v>0</v>
      </c>
      <c r="G205" s="7"/>
      <c r="H205" s="7"/>
      <c r="I205" s="7"/>
    </row>
    <row r="206" spans="1:9" x14ac:dyDescent="0.3">
      <c r="A206" s="57"/>
      <c r="B206" s="43" t="s">
        <v>247</v>
      </c>
      <c r="C206" s="1">
        <v>0</v>
      </c>
      <c r="D206" s="1"/>
      <c r="E206" s="8"/>
      <c r="F206" s="7">
        <f t="shared" si="5"/>
        <v>0</v>
      </c>
      <c r="G206" s="7"/>
      <c r="H206" s="7"/>
      <c r="I206" s="7"/>
    </row>
    <row r="207" spans="1:9" x14ac:dyDescent="0.3">
      <c r="A207" s="57"/>
      <c r="B207" s="43" t="s">
        <v>248</v>
      </c>
      <c r="C207" s="1">
        <v>0</v>
      </c>
      <c r="D207" s="1"/>
      <c r="E207" s="8"/>
      <c r="F207" s="7">
        <f t="shared" si="5"/>
        <v>0</v>
      </c>
      <c r="G207" s="7"/>
      <c r="H207" s="7"/>
      <c r="I207" s="7"/>
    </row>
    <row r="208" spans="1:9" x14ac:dyDescent="0.3">
      <c r="A208" s="57"/>
      <c r="B208" s="43" t="s">
        <v>249</v>
      </c>
      <c r="C208" s="1">
        <v>0</v>
      </c>
      <c r="D208" s="1"/>
      <c r="E208" s="8"/>
      <c r="F208" s="7">
        <f t="shared" si="5"/>
        <v>0</v>
      </c>
      <c r="G208" s="7"/>
      <c r="H208" s="7"/>
      <c r="I208" s="7"/>
    </row>
    <row r="209" spans="1:9" x14ac:dyDescent="0.3">
      <c r="A209" s="57"/>
      <c r="B209" s="43" t="s">
        <v>250</v>
      </c>
      <c r="C209" s="1">
        <v>0</v>
      </c>
      <c r="D209" s="1"/>
      <c r="E209" s="8"/>
      <c r="F209" s="7">
        <f t="shared" si="5"/>
        <v>0</v>
      </c>
      <c r="G209" s="7"/>
      <c r="H209" s="7"/>
      <c r="I209" s="7"/>
    </row>
    <row r="210" spans="1:9" x14ac:dyDescent="0.3">
      <c r="A210" s="57"/>
      <c r="B210" s="43" t="s">
        <v>251</v>
      </c>
      <c r="C210" s="1">
        <v>0</v>
      </c>
      <c r="D210" s="1"/>
      <c r="E210" s="8"/>
      <c r="F210" s="7">
        <f t="shared" si="5"/>
        <v>0</v>
      </c>
      <c r="G210" s="7"/>
      <c r="H210" s="7"/>
      <c r="I210" s="7"/>
    </row>
    <row r="211" spans="1:9" x14ac:dyDescent="0.3">
      <c r="A211" s="57"/>
      <c r="B211" s="43" t="s">
        <v>252</v>
      </c>
      <c r="C211" s="1">
        <v>0</v>
      </c>
      <c r="D211" s="1"/>
      <c r="E211" s="8"/>
      <c r="F211" s="7">
        <f t="shared" si="5"/>
        <v>0</v>
      </c>
      <c r="G211" s="7"/>
      <c r="H211" s="7"/>
      <c r="I211" s="7"/>
    </row>
    <row r="212" spans="1:9" x14ac:dyDescent="0.3">
      <c r="A212" s="57"/>
      <c r="B212" s="43" t="s">
        <v>253</v>
      </c>
      <c r="C212" s="1">
        <v>0</v>
      </c>
      <c r="D212" s="1"/>
      <c r="E212" s="8"/>
      <c r="F212" s="7">
        <f t="shared" si="4"/>
        <v>0</v>
      </c>
      <c r="G212" s="7"/>
      <c r="H212" s="7"/>
      <c r="I212" s="7"/>
    </row>
    <row r="213" spans="1:9" x14ac:dyDescent="0.3">
      <c r="A213" s="57"/>
      <c r="B213" s="43" t="s">
        <v>254</v>
      </c>
      <c r="C213" s="1">
        <v>0</v>
      </c>
      <c r="D213" s="1"/>
      <c r="E213" s="8"/>
      <c r="F213" s="7">
        <f>IF(E213="ok",1,0)</f>
        <v>0</v>
      </c>
      <c r="G213" s="7"/>
      <c r="H213" s="7"/>
      <c r="I213" s="7"/>
    </row>
    <row r="214" spans="1:9" x14ac:dyDescent="0.3">
      <c r="A214" s="57"/>
      <c r="B214" s="43" t="s">
        <v>255</v>
      </c>
      <c r="C214" s="1">
        <v>0</v>
      </c>
      <c r="D214" s="1"/>
      <c r="E214" s="8"/>
      <c r="F214" s="7">
        <f>IF(E214="ok",1,0)</f>
        <v>0</v>
      </c>
      <c r="G214" s="7"/>
      <c r="H214" s="7"/>
      <c r="I214" s="7"/>
    </row>
    <row r="215" spans="1:9" x14ac:dyDescent="0.3">
      <c r="A215" s="57"/>
      <c r="B215" s="43" t="s">
        <v>256</v>
      </c>
      <c r="C215" s="1">
        <v>0</v>
      </c>
      <c r="D215" s="1"/>
      <c r="E215" s="8"/>
      <c r="F215" s="7">
        <f>IF(E215="ok",1,0)</f>
        <v>0</v>
      </c>
      <c r="G215" s="7"/>
      <c r="H215" s="7"/>
      <c r="I215" s="7"/>
    </row>
    <row r="216" spans="1:9" x14ac:dyDescent="0.3">
      <c r="A216" s="57"/>
      <c r="B216" s="43" t="s">
        <v>257</v>
      </c>
      <c r="C216" s="1">
        <v>0</v>
      </c>
      <c r="D216" s="1"/>
      <c r="E216" s="8"/>
      <c r="F216" s="7">
        <f t="shared" si="4"/>
        <v>0</v>
      </c>
      <c r="G216" s="7"/>
      <c r="H216" s="7"/>
      <c r="I216" s="7"/>
    </row>
    <row r="217" spans="1:9" x14ac:dyDescent="0.3">
      <c r="A217" s="57"/>
      <c r="B217" s="43" t="s">
        <v>258</v>
      </c>
      <c r="C217" s="1">
        <v>0</v>
      </c>
      <c r="D217" s="1"/>
      <c r="E217" s="8"/>
      <c r="F217" s="7">
        <f t="shared" si="4"/>
        <v>0</v>
      </c>
      <c r="G217" s="7"/>
      <c r="H217" s="7"/>
      <c r="I217" s="7"/>
    </row>
    <row r="218" spans="1:9" x14ac:dyDescent="0.3">
      <c r="A218" s="57"/>
      <c r="B218" s="43" t="s">
        <v>259</v>
      </c>
      <c r="C218" s="1">
        <v>0</v>
      </c>
      <c r="D218" s="1"/>
      <c r="E218" s="8"/>
      <c r="F218" s="7">
        <f t="shared" si="4"/>
        <v>0</v>
      </c>
      <c r="G218" s="7"/>
      <c r="H218" s="7"/>
      <c r="I218" s="7"/>
    </row>
    <row r="219" spans="1:9" x14ac:dyDescent="0.3">
      <c r="A219" s="57"/>
      <c r="B219" s="43" t="s">
        <v>260</v>
      </c>
      <c r="C219" s="1">
        <v>0</v>
      </c>
      <c r="D219" s="1"/>
      <c r="E219" s="8"/>
      <c r="F219" s="7">
        <f t="shared" si="4"/>
        <v>0</v>
      </c>
      <c r="G219" s="7"/>
      <c r="H219" s="7"/>
      <c r="I219" s="7"/>
    </row>
    <row r="220" spans="1:9" x14ac:dyDescent="0.3">
      <c r="A220" s="57"/>
      <c r="B220" s="43" t="s">
        <v>261</v>
      </c>
      <c r="C220" s="1">
        <v>0</v>
      </c>
      <c r="D220" s="1"/>
      <c r="E220" s="8"/>
      <c r="F220" s="7">
        <f t="shared" si="4"/>
        <v>0</v>
      </c>
      <c r="G220" s="7"/>
      <c r="H220" s="7"/>
      <c r="I220" s="7"/>
    </row>
    <row r="221" spans="1:9" x14ac:dyDescent="0.3">
      <c r="A221" s="57"/>
      <c r="B221" s="43" t="s">
        <v>262</v>
      </c>
      <c r="C221" s="1">
        <v>0</v>
      </c>
      <c r="D221" s="1"/>
      <c r="E221" s="8"/>
      <c r="F221" s="7">
        <f t="shared" ref="F221:F325" si="6">IF(E221="ok",1,0)</f>
        <v>0</v>
      </c>
      <c r="G221" s="7"/>
      <c r="H221" s="7"/>
      <c r="I221" s="7"/>
    </row>
    <row r="222" spans="1:9" x14ac:dyDescent="0.3">
      <c r="A222" s="57"/>
      <c r="B222" s="43" t="s">
        <v>263</v>
      </c>
      <c r="C222" s="1">
        <v>0</v>
      </c>
      <c r="D222" s="1"/>
      <c r="E222" s="8"/>
      <c r="F222" s="7">
        <f t="shared" ref="F222:F253" si="7">IF(E222="ok",1,0)</f>
        <v>0</v>
      </c>
      <c r="G222" s="7"/>
      <c r="H222" s="7"/>
      <c r="I222" s="7"/>
    </row>
    <row r="223" spans="1:9" x14ac:dyDescent="0.3">
      <c r="A223" s="57"/>
      <c r="B223" s="43" t="s">
        <v>264</v>
      </c>
      <c r="C223" s="1">
        <v>0</v>
      </c>
      <c r="D223" s="1"/>
      <c r="E223" s="8"/>
      <c r="F223" s="7">
        <f t="shared" si="7"/>
        <v>0</v>
      </c>
      <c r="G223" s="7"/>
      <c r="H223" s="7"/>
      <c r="I223" s="7"/>
    </row>
    <row r="224" spans="1:9" x14ac:dyDescent="0.3">
      <c r="A224" s="57"/>
      <c r="B224" s="43" t="s">
        <v>265</v>
      </c>
      <c r="C224" s="1">
        <v>0</v>
      </c>
      <c r="D224" s="1"/>
      <c r="E224" s="8"/>
      <c r="F224" s="7">
        <f t="shared" si="7"/>
        <v>0</v>
      </c>
      <c r="G224" s="7"/>
      <c r="H224" s="7"/>
      <c r="I224" s="7"/>
    </row>
    <row r="225" spans="1:9" x14ac:dyDescent="0.3">
      <c r="A225" s="57"/>
      <c r="B225" s="43" t="s">
        <v>266</v>
      </c>
      <c r="C225" s="1">
        <v>0</v>
      </c>
      <c r="D225" s="1"/>
      <c r="E225" s="8"/>
      <c r="F225" s="7">
        <f t="shared" si="7"/>
        <v>0</v>
      </c>
      <c r="G225" s="7"/>
      <c r="H225" s="7"/>
      <c r="I225" s="7"/>
    </row>
    <row r="226" spans="1:9" x14ac:dyDescent="0.3">
      <c r="A226" s="57"/>
      <c r="B226" s="43" t="s">
        <v>267</v>
      </c>
      <c r="C226" s="1">
        <v>0</v>
      </c>
      <c r="D226" s="1"/>
      <c r="E226" s="8"/>
      <c r="F226" s="7">
        <f t="shared" si="7"/>
        <v>0</v>
      </c>
      <c r="G226" s="7"/>
      <c r="H226" s="7"/>
      <c r="I226" s="7"/>
    </row>
    <row r="227" spans="1:9" x14ac:dyDescent="0.3">
      <c r="A227" s="57"/>
      <c r="B227" s="43" t="s">
        <v>268</v>
      </c>
      <c r="C227" s="1">
        <v>0</v>
      </c>
      <c r="D227" s="1"/>
      <c r="E227" s="8"/>
      <c r="F227" s="7">
        <f t="shared" si="7"/>
        <v>0</v>
      </c>
      <c r="G227" s="7"/>
      <c r="H227" s="7"/>
      <c r="I227" s="7"/>
    </row>
    <row r="228" spans="1:9" x14ac:dyDescent="0.3">
      <c r="A228" s="57"/>
      <c r="B228" s="43" t="s">
        <v>269</v>
      </c>
      <c r="C228" s="1">
        <v>0</v>
      </c>
      <c r="D228" s="1"/>
      <c r="E228" s="8"/>
      <c r="F228" s="7">
        <f t="shared" si="7"/>
        <v>0</v>
      </c>
      <c r="G228" s="7"/>
      <c r="H228" s="7"/>
      <c r="I228" s="7"/>
    </row>
    <row r="229" spans="1:9" x14ac:dyDescent="0.3">
      <c r="A229" s="57"/>
      <c r="B229" s="43" t="s">
        <v>270</v>
      </c>
      <c r="C229" s="1">
        <v>0</v>
      </c>
      <c r="D229" s="1"/>
      <c r="E229" s="8"/>
      <c r="F229" s="7">
        <f t="shared" si="7"/>
        <v>0</v>
      </c>
      <c r="G229" s="7"/>
      <c r="H229" s="7"/>
      <c r="I229" s="7"/>
    </row>
    <row r="230" spans="1:9" x14ac:dyDescent="0.3">
      <c r="A230" s="57"/>
      <c r="B230" s="43" t="s">
        <v>271</v>
      </c>
      <c r="C230" s="1">
        <v>0</v>
      </c>
      <c r="D230" s="1"/>
      <c r="E230" s="8"/>
      <c r="F230" s="7">
        <f t="shared" si="7"/>
        <v>0</v>
      </c>
      <c r="G230" s="7"/>
      <c r="H230" s="7"/>
      <c r="I230" s="7"/>
    </row>
    <row r="231" spans="1:9" x14ac:dyDescent="0.3">
      <c r="A231" s="57"/>
      <c r="B231" s="43" t="s">
        <v>272</v>
      </c>
      <c r="C231" s="1">
        <v>0</v>
      </c>
      <c r="D231" s="1"/>
      <c r="E231" s="8"/>
      <c r="F231" s="7">
        <f t="shared" si="7"/>
        <v>0</v>
      </c>
      <c r="G231" s="7"/>
      <c r="H231" s="7"/>
      <c r="I231" s="7"/>
    </row>
    <row r="232" spans="1:9" x14ac:dyDescent="0.3">
      <c r="A232" s="57"/>
      <c r="B232" s="43" t="s">
        <v>273</v>
      </c>
      <c r="C232" s="1">
        <v>0</v>
      </c>
      <c r="D232" s="1"/>
      <c r="E232" s="8"/>
      <c r="F232" s="7">
        <f t="shared" si="7"/>
        <v>0</v>
      </c>
      <c r="G232" s="7"/>
      <c r="H232" s="7"/>
      <c r="I232" s="7"/>
    </row>
    <row r="233" spans="1:9" x14ac:dyDescent="0.3">
      <c r="A233" s="57"/>
      <c r="B233" s="43" t="s">
        <v>274</v>
      </c>
      <c r="C233" s="1">
        <v>0</v>
      </c>
      <c r="D233" s="1"/>
      <c r="E233" s="8"/>
      <c r="F233" s="7">
        <f t="shared" si="7"/>
        <v>0</v>
      </c>
      <c r="G233" s="7"/>
      <c r="H233" s="7"/>
      <c r="I233" s="7"/>
    </row>
    <row r="234" spans="1:9" x14ac:dyDescent="0.3">
      <c r="A234" s="57"/>
      <c r="B234" s="43" t="s">
        <v>275</v>
      </c>
      <c r="C234" s="1">
        <v>0</v>
      </c>
      <c r="D234" s="1"/>
      <c r="E234" s="8"/>
      <c r="F234" s="7">
        <f t="shared" si="7"/>
        <v>0</v>
      </c>
      <c r="G234" s="7"/>
      <c r="H234" s="7"/>
      <c r="I234" s="7"/>
    </row>
    <row r="235" spans="1:9" x14ac:dyDescent="0.3">
      <c r="A235" s="57"/>
      <c r="B235" s="43" t="s">
        <v>276</v>
      </c>
      <c r="C235" s="1">
        <v>0</v>
      </c>
      <c r="D235" s="1"/>
      <c r="E235" s="8"/>
      <c r="F235" s="7">
        <f t="shared" si="7"/>
        <v>0</v>
      </c>
      <c r="G235" s="7"/>
      <c r="H235" s="7"/>
      <c r="I235" s="7"/>
    </row>
    <row r="236" spans="1:9" x14ac:dyDescent="0.3">
      <c r="A236" s="57"/>
      <c r="B236" s="43" t="s">
        <v>277</v>
      </c>
      <c r="C236" s="1">
        <v>0</v>
      </c>
      <c r="D236" s="1"/>
      <c r="E236" s="8"/>
      <c r="F236" s="7">
        <f t="shared" si="7"/>
        <v>0</v>
      </c>
      <c r="G236" s="7"/>
      <c r="H236" s="7"/>
      <c r="I236" s="7"/>
    </row>
    <row r="237" spans="1:9" x14ac:dyDescent="0.3">
      <c r="A237" s="57"/>
      <c r="B237" s="43" t="s">
        <v>278</v>
      </c>
      <c r="C237" s="1">
        <v>0</v>
      </c>
      <c r="D237" s="1"/>
      <c r="E237" s="8"/>
      <c r="F237" s="7">
        <f t="shared" si="7"/>
        <v>0</v>
      </c>
      <c r="G237" s="7"/>
      <c r="H237" s="7"/>
      <c r="I237" s="7"/>
    </row>
    <row r="238" spans="1:9" x14ac:dyDescent="0.3">
      <c r="A238" s="57"/>
      <c r="B238" s="43" t="s">
        <v>279</v>
      </c>
      <c r="C238" s="1">
        <v>0</v>
      </c>
      <c r="D238" s="1"/>
      <c r="E238" s="8"/>
      <c r="F238" s="7">
        <f t="shared" si="7"/>
        <v>0</v>
      </c>
      <c r="G238" s="7"/>
      <c r="H238" s="7"/>
      <c r="I238" s="7"/>
    </row>
    <row r="239" spans="1:9" x14ac:dyDescent="0.3">
      <c r="A239" s="57"/>
      <c r="B239" s="43" t="s">
        <v>280</v>
      </c>
      <c r="C239" s="1">
        <v>0</v>
      </c>
      <c r="D239" s="1"/>
      <c r="E239" s="8"/>
      <c r="F239" s="7">
        <f t="shared" si="7"/>
        <v>0</v>
      </c>
      <c r="G239" s="7"/>
      <c r="H239" s="7"/>
      <c r="I239" s="7"/>
    </row>
    <row r="240" spans="1:9" x14ac:dyDescent="0.3">
      <c r="A240" s="57"/>
      <c r="B240" s="43" t="s">
        <v>281</v>
      </c>
      <c r="C240" s="1">
        <v>0</v>
      </c>
      <c r="D240" s="1"/>
      <c r="E240" s="8"/>
      <c r="F240" s="7">
        <f t="shared" si="7"/>
        <v>0</v>
      </c>
      <c r="G240" s="7"/>
      <c r="H240" s="7"/>
      <c r="I240" s="7"/>
    </row>
    <row r="241" spans="1:9" x14ac:dyDescent="0.3">
      <c r="A241" s="57"/>
      <c r="B241" s="43" t="s">
        <v>282</v>
      </c>
      <c r="C241" s="1">
        <v>0</v>
      </c>
      <c r="D241" s="1"/>
      <c r="E241" s="8"/>
      <c r="F241" s="7">
        <f t="shared" si="7"/>
        <v>0</v>
      </c>
      <c r="G241" s="7"/>
      <c r="H241" s="7"/>
      <c r="I241" s="7"/>
    </row>
    <row r="242" spans="1:9" x14ac:dyDescent="0.3">
      <c r="A242" s="57"/>
      <c r="B242" s="43" t="s">
        <v>283</v>
      </c>
      <c r="C242" s="1">
        <v>0</v>
      </c>
      <c r="D242" s="1"/>
      <c r="E242" s="8"/>
      <c r="F242" s="7">
        <f t="shared" si="7"/>
        <v>0</v>
      </c>
      <c r="G242" s="7"/>
      <c r="H242" s="7"/>
      <c r="I242" s="7"/>
    </row>
    <row r="243" spans="1:9" x14ac:dyDescent="0.3">
      <c r="A243" s="57"/>
      <c r="B243" s="43" t="s">
        <v>284</v>
      </c>
      <c r="C243" s="1">
        <v>0</v>
      </c>
      <c r="D243" s="1"/>
      <c r="E243" s="8"/>
      <c r="F243" s="7">
        <f t="shared" si="7"/>
        <v>0</v>
      </c>
      <c r="G243" s="7"/>
      <c r="H243" s="7"/>
      <c r="I243" s="7"/>
    </row>
    <row r="244" spans="1:9" x14ac:dyDescent="0.3">
      <c r="A244" s="57"/>
      <c r="B244" s="43" t="s">
        <v>285</v>
      </c>
      <c r="C244" s="1">
        <v>0</v>
      </c>
      <c r="D244" s="1"/>
      <c r="E244" s="8"/>
      <c r="F244" s="7">
        <f t="shared" si="7"/>
        <v>0</v>
      </c>
      <c r="G244" s="7"/>
      <c r="H244" s="7"/>
      <c r="I244" s="7"/>
    </row>
    <row r="245" spans="1:9" x14ac:dyDescent="0.3">
      <c r="A245" s="57"/>
      <c r="B245" s="43" t="s">
        <v>286</v>
      </c>
      <c r="C245" s="1">
        <v>0</v>
      </c>
      <c r="D245" s="1"/>
      <c r="E245" s="8"/>
      <c r="F245" s="7">
        <f t="shared" si="7"/>
        <v>0</v>
      </c>
      <c r="G245" s="7"/>
      <c r="H245" s="7"/>
      <c r="I245" s="7"/>
    </row>
    <row r="246" spans="1:9" x14ac:dyDescent="0.3">
      <c r="A246" s="57"/>
      <c r="B246" s="43" t="s">
        <v>287</v>
      </c>
      <c r="C246" s="1">
        <v>0</v>
      </c>
      <c r="D246" s="1"/>
      <c r="E246" s="8"/>
      <c r="F246" s="7">
        <f t="shared" si="7"/>
        <v>0</v>
      </c>
      <c r="G246" s="7"/>
      <c r="H246" s="7"/>
      <c r="I246" s="7"/>
    </row>
    <row r="247" spans="1:9" x14ac:dyDescent="0.3">
      <c r="A247" s="57"/>
      <c r="B247" s="43" t="s">
        <v>288</v>
      </c>
      <c r="C247" s="1">
        <v>0</v>
      </c>
      <c r="D247" s="1"/>
      <c r="E247" s="8"/>
      <c r="F247" s="7">
        <f t="shared" si="7"/>
        <v>0</v>
      </c>
      <c r="G247" s="7"/>
      <c r="H247" s="7"/>
      <c r="I247" s="7"/>
    </row>
    <row r="248" spans="1:9" x14ac:dyDescent="0.3">
      <c r="A248" s="57"/>
      <c r="B248" s="43" t="s">
        <v>289</v>
      </c>
      <c r="C248" s="1">
        <v>0</v>
      </c>
      <c r="D248" s="1"/>
      <c r="E248" s="8"/>
      <c r="F248" s="7">
        <f t="shared" si="7"/>
        <v>0</v>
      </c>
      <c r="G248" s="7"/>
      <c r="H248" s="7"/>
      <c r="I248" s="7"/>
    </row>
    <row r="249" spans="1:9" x14ac:dyDescent="0.3">
      <c r="A249" s="57"/>
      <c r="B249" s="43" t="s">
        <v>290</v>
      </c>
      <c r="C249" s="1">
        <v>0</v>
      </c>
      <c r="D249" s="1"/>
      <c r="E249" s="8"/>
      <c r="F249" s="7">
        <f t="shared" si="7"/>
        <v>0</v>
      </c>
      <c r="G249" s="7"/>
      <c r="H249" s="7"/>
      <c r="I249" s="7"/>
    </row>
    <row r="250" spans="1:9" x14ac:dyDescent="0.3">
      <c r="A250" s="57"/>
      <c r="B250" s="43" t="s">
        <v>291</v>
      </c>
      <c r="C250" s="1">
        <v>0</v>
      </c>
      <c r="D250" s="1"/>
      <c r="E250" s="8"/>
      <c r="F250" s="7">
        <f t="shared" si="7"/>
        <v>0</v>
      </c>
      <c r="G250" s="7"/>
      <c r="H250" s="7"/>
      <c r="I250" s="7"/>
    </row>
    <row r="251" spans="1:9" x14ac:dyDescent="0.3">
      <c r="A251" s="57"/>
      <c r="B251" s="43" t="s">
        <v>292</v>
      </c>
      <c r="C251" s="1">
        <v>0</v>
      </c>
      <c r="D251" s="1"/>
      <c r="E251" s="8"/>
      <c r="F251" s="7">
        <f t="shared" si="7"/>
        <v>0</v>
      </c>
      <c r="G251" s="7"/>
      <c r="H251" s="7"/>
      <c r="I251" s="7"/>
    </row>
    <row r="252" spans="1:9" x14ac:dyDescent="0.3">
      <c r="A252" s="57"/>
      <c r="B252" s="43" t="s">
        <v>293</v>
      </c>
      <c r="C252" s="1">
        <v>0</v>
      </c>
      <c r="D252" s="1"/>
      <c r="E252" s="8"/>
      <c r="F252" s="7">
        <f t="shared" si="7"/>
        <v>0</v>
      </c>
      <c r="G252" s="7"/>
      <c r="H252" s="7"/>
      <c r="I252" s="7"/>
    </row>
    <row r="253" spans="1:9" x14ac:dyDescent="0.3">
      <c r="A253" s="57"/>
      <c r="B253" s="43" t="s">
        <v>294</v>
      </c>
      <c r="C253" s="1">
        <v>0</v>
      </c>
      <c r="D253" s="1"/>
      <c r="E253" s="8"/>
      <c r="F253" s="7">
        <f t="shared" si="7"/>
        <v>0</v>
      </c>
      <c r="G253" s="7"/>
      <c r="H253" s="7"/>
      <c r="I253" s="7"/>
    </row>
    <row r="254" spans="1:9" x14ac:dyDescent="0.3">
      <c r="A254" s="57"/>
      <c r="B254" s="43" t="s">
        <v>295</v>
      </c>
      <c r="C254" s="1">
        <v>0</v>
      </c>
      <c r="D254" s="1"/>
      <c r="E254" s="8"/>
      <c r="F254" s="7">
        <f t="shared" ref="F254:F285" si="8">IF(E254="ok",1,0)</f>
        <v>0</v>
      </c>
      <c r="G254" s="7"/>
      <c r="H254" s="7"/>
      <c r="I254" s="7"/>
    </row>
    <row r="255" spans="1:9" x14ac:dyDescent="0.3">
      <c r="A255" s="57"/>
      <c r="B255" s="43" t="s">
        <v>296</v>
      </c>
      <c r="C255" s="1">
        <v>0</v>
      </c>
      <c r="D255" s="1"/>
      <c r="E255" s="8"/>
      <c r="F255" s="7">
        <f t="shared" si="8"/>
        <v>0</v>
      </c>
      <c r="G255" s="7"/>
      <c r="H255" s="7"/>
      <c r="I255" s="7"/>
    </row>
    <row r="256" spans="1:9" x14ac:dyDescent="0.3">
      <c r="A256" s="57"/>
      <c r="B256" s="43" t="s">
        <v>297</v>
      </c>
      <c r="C256" s="1">
        <v>0</v>
      </c>
      <c r="D256" s="1"/>
      <c r="E256" s="8"/>
      <c r="F256" s="7">
        <f t="shared" si="8"/>
        <v>0</v>
      </c>
      <c r="G256" s="7"/>
      <c r="H256" s="7"/>
      <c r="I256" s="7"/>
    </row>
    <row r="257" spans="1:9" x14ac:dyDescent="0.3">
      <c r="A257" s="57"/>
      <c r="B257" s="43" t="s">
        <v>298</v>
      </c>
      <c r="C257" s="1">
        <v>0</v>
      </c>
      <c r="D257" s="1"/>
      <c r="E257" s="8"/>
      <c r="F257" s="7">
        <f t="shared" si="8"/>
        <v>0</v>
      </c>
      <c r="G257" s="7"/>
      <c r="H257" s="7"/>
      <c r="I257" s="7"/>
    </row>
    <row r="258" spans="1:9" x14ac:dyDescent="0.3">
      <c r="A258" s="57"/>
      <c r="B258" s="43" t="s">
        <v>299</v>
      </c>
      <c r="C258" s="1">
        <v>0</v>
      </c>
      <c r="D258" s="1"/>
      <c r="E258" s="8"/>
      <c r="F258" s="7">
        <f t="shared" si="8"/>
        <v>0</v>
      </c>
      <c r="G258" s="7"/>
      <c r="H258" s="7"/>
      <c r="I258" s="7"/>
    </row>
    <row r="259" spans="1:9" x14ac:dyDescent="0.3">
      <c r="A259" s="57"/>
      <c r="B259" s="43" t="s">
        <v>300</v>
      </c>
      <c r="C259" s="1">
        <v>0</v>
      </c>
      <c r="D259" s="1"/>
      <c r="E259" s="8"/>
      <c r="F259" s="7">
        <f t="shared" si="8"/>
        <v>0</v>
      </c>
      <c r="G259" s="7"/>
      <c r="H259" s="7"/>
      <c r="I259" s="7"/>
    </row>
    <row r="260" spans="1:9" x14ac:dyDescent="0.3">
      <c r="A260" s="57"/>
      <c r="B260" s="43" t="s">
        <v>301</v>
      </c>
      <c r="C260" s="1">
        <v>0</v>
      </c>
      <c r="D260" s="1"/>
      <c r="E260" s="8"/>
      <c r="F260" s="7">
        <f t="shared" si="8"/>
        <v>0</v>
      </c>
      <c r="G260" s="7"/>
      <c r="H260" s="7"/>
      <c r="I260" s="7"/>
    </row>
    <row r="261" spans="1:9" x14ac:dyDescent="0.3">
      <c r="A261" s="57"/>
      <c r="B261" s="43" t="s">
        <v>302</v>
      </c>
      <c r="C261" s="1">
        <v>0</v>
      </c>
      <c r="D261" s="1"/>
      <c r="E261" s="8"/>
      <c r="F261" s="7">
        <f t="shared" si="8"/>
        <v>0</v>
      </c>
      <c r="G261" s="7"/>
      <c r="H261" s="7"/>
      <c r="I261" s="7"/>
    </row>
    <row r="262" spans="1:9" x14ac:dyDescent="0.3">
      <c r="A262" s="57"/>
      <c r="B262" s="43" t="s">
        <v>303</v>
      </c>
      <c r="C262" s="1">
        <v>0</v>
      </c>
      <c r="D262" s="1"/>
      <c r="E262" s="8"/>
      <c r="F262" s="7">
        <f t="shared" si="8"/>
        <v>0</v>
      </c>
      <c r="G262" s="7"/>
      <c r="H262" s="7"/>
      <c r="I262" s="7"/>
    </row>
    <row r="263" spans="1:9" x14ac:dyDescent="0.3">
      <c r="A263" s="57"/>
      <c r="B263" s="43" t="s">
        <v>304</v>
      </c>
      <c r="C263" s="1">
        <v>0</v>
      </c>
      <c r="D263" s="1"/>
      <c r="E263" s="8"/>
      <c r="F263" s="7">
        <f t="shared" si="8"/>
        <v>0</v>
      </c>
      <c r="G263" s="7"/>
      <c r="H263" s="7"/>
      <c r="I263" s="7"/>
    </row>
    <row r="264" spans="1:9" x14ac:dyDescent="0.3">
      <c r="A264" s="57"/>
      <c r="B264" s="43" t="s">
        <v>305</v>
      </c>
      <c r="C264" s="1">
        <v>0</v>
      </c>
      <c r="D264" s="1"/>
      <c r="E264" s="8"/>
      <c r="F264" s="7">
        <f t="shared" si="8"/>
        <v>0</v>
      </c>
      <c r="G264" s="7"/>
      <c r="H264" s="7"/>
      <c r="I264" s="7"/>
    </row>
    <row r="265" spans="1:9" x14ac:dyDescent="0.3">
      <c r="A265" s="57"/>
      <c r="B265" s="43" t="s">
        <v>306</v>
      </c>
      <c r="C265" s="1">
        <v>0</v>
      </c>
      <c r="D265" s="1"/>
      <c r="E265" s="8"/>
      <c r="F265" s="7">
        <f t="shared" si="8"/>
        <v>0</v>
      </c>
      <c r="G265" s="7"/>
      <c r="H265" s="7"/>
      <c r="I265" s="7"/>
    </row>
    <row r="266" spans="1:9" x14ac:dyDescent="0.3">
      <c r="A266" s="57"/>
      <c r="B266" s="43" t="s">
        <v>307</v>
      </c>
      <c r="C266" s="1">
        <v>0</v>
      </c>
      <c r="D266" s="1"/>
      <c r="E266" s="8"/>
      <c r="F266" s="7">
        <f t="shared" si="8"/>
        <v>0</v>
      </c>
      <c r="G266" s="7"/>
      <c r="H266" s="7"/>
      <c r="I266" s="7"/>
    </row>
    <row r="267" spans="1:9" x14ac:dyDescent="0.3">
      <c r="A267" s="57"/>
      <c r="B267" s="43" t="s">
        <v>308</v>
      </c>
      <c r="C267" s="1">
        <v>0</v>
      </c>
      <c r="D267" s="1"/>
      <c r="E267" s="8"/>
      <c r="F267" s="7">
        <f t="shared" si="8"/>
        <v>0</v>
      </c>
      <c r="G267" s="7"/>
      <c r="H267" s="7"/>
      <c r="I267" s="7"/>
    </row>
    <row r="268" spans="1:9" x14ac:dyDescent="0.3">
      <c r="A268" s="57"/>
      <c r="B268" s="43" t="s">
        <v>309</v>
      </c>
      <c r="C268" s="1">
        <v>0</v>
      </c>
      <c r="D268" s="1"/>
      <c r="E268" s="8"/>
      <c r="F268" s="7">
        <f t="shared" si="8"/>
        <v>0</v>
      </c>
      <c r="G268" s="7"/>
      <c r="H268" s="7"/>
      <c r="I268" s="7"/>
    </row>
    <row r="269" spans="1:9" x14ac:dyDescent="0.3">
      <c r="A269" s="57"/>
      <c r="B269" s="43" t="s">
        <v>310</v>
      </c>
      <c r="C269" s="1">
        <v>0</v>
      </c>
      <c r="D269" s="1"/>
      <c r="E269" s="8"/>
      <c r="F269" s="7">
        <f t="shared" si="8"/>
        <v>0</v>
      </c>
      <c r="G269" s="7"/>
      <c r="H269" s="7"/>
      <c r="I269" s="7"/>
    </row>
    <row r="270" spans="1:9" x14ac:dyDescent="0.3">
      <c r="A270" s="57"/>
      <c r="B270" s="43" t="s">
        <v>311</v>
      </c>
      <c r="C270" s="1">
        <v>0</v>
      </c>
      <c r="D270" s="1"/>
      <c r="E270" s="8"/>
      <c r="F270" s="7">
        <f t="shared" si="8"/>
        <v>0</v>
      </c>
      <c r="G270" s="7"/>
      <c r="H270" s="7"/>
      <c r="I270" s="7"/>
    </row>
    <row r="271" spans="1:9" x14ac:dyDescent="0.3">
      <c r="A271" s="57"/>
      <c r="B271" s="43" t="s">
        <v>312</v>
      </c>
      <c r="C271" s="1">
        <v>0</v>
      </c>
      <c r="D271" s="1"/>
      <c r="E271" s="8"/>
      <c r="F271" s="7">
        <f t="shared" si="8"/>
        <v>0</v>
      </c>
      <c r="G271" s="7"/>
      <c r="H271" s="7"/>
      <c r="I271" s="7"/>
    </row>
    <row r="272" spans="1:9" x14ac:dyDescent="0.3">
      <c r="A272" s="57"/>
      <c r="B272" s="43" t="s">
        <v>313</v>
      </c>
      <c r="C272" s="1">
        <v>0</v>
      </c>
      <c r="D272" s="1"/>
      <c r="E272" s="8"/>
      <c r="F272" s="7">
        <f t="shared" si="8"/>
        <v>0</v>
      </c>
      <c r="G272" s="7"/>
      <c r="H272" s="7"/>
      <c r="I272" s="7"/>
    </row>
    <row r="273" spans="1:9" x14ac:dyDescent="0.3">
      <c r="A273" s="57"/>
      <c r="B273" s="43" t="s">
        <v>314</v>
      </c>
      <c r="C273" s="1">
        <v>0</v>
      </c>
      <c r="D273" s="1"/>
      <c r="E273" s="8"/>
      <c r="F273" s="7">
        <f t="shared" si="8"/>
        <v>0</v>
      </c>
      <c r="G273" s="7"/>
      <c r="H273" s="7"/>
      <c r="I273" s="7"/>
    </row>
    <row r="274" spans="1:9" x14ac:dyDescent="0.3">
      <c r="A274" s="57"/>
      <c r="B274" s="43" t="s">
        <v>315</v>
      </c>
      <c r="C274" s="1">
        <v>0</v>
      </c>
      <c r="D274" s="1"/>
      <c r="E274" s="8"/>
      <c r="F274" s="7">
        <f t="shared" si="8"/>
        <v>0</v>
      </c>
      <c r="G274" s="7"/>
      <c r="H274" s="7"/>
      <c r="I274" s="7"/>
    </row>
    <row r="275" spans="1:9" x14ac:dyDescent="0.3">
      <c r="A275" s="57"/>
      <c r="B275" s="43" t="s">
        <v>316</v>
      </c>
      <c r="C275" s="1">
        <v>0</v>
      </c>
      <c r="D275" s="1"/>
      <c r="E275" s="8"/>
      <c r="F275" s="7">
        <f t="shared" si="8"/>
        <v>0</v>
      </c>
      <c r="G275" s="7"/>
      <c r="H275" s="7"/>
      <c r="I275" s="7"/>
    </row>
    <row r="276" spans="1:9" x14ac:dyDescent="0.3">
      <c r="A276" s="57"/>
      <c r="B276" s="43" t="s">
        <v>317</v>
      </c>
      <c r="C276" s="1">
        <v>0</v>
      </c>
      <c r="D276" s="1"/>
      <c r="E276" s="8"/>
      <c r="F276" s="7">
        <f t="shared" si="8"/>
        <v>0</v>
      </c>
      <c r="G276" s="7"/>
      <c r="H276" s="7"/>
      <c r="I276" s="7"/>
    </row>
    <row r="277" spans="1:9" x14ac:dyDescent="0.3">
      <c r="A277" s="57"/>
      <c r="B277" s="43" t="s">
        <v>318</v>
      </c>
      <c r="C277" s="1">
        <v>0</v>
      </c>
      <c r="D277" s="1"/>
      <c r="E277" s="8"/>
      <c r="F277" s="7">
        <f t="shared" si="8"/>
        <v>0</v>
      </c>
      <c r="G277" s="7"/>
      <c r="H277" s="7"/>
      <c r="I277" s="7"/>
    </row>
    <row r="278" spans="1:9" x14ac:dyDescent="0.3">
      <c r="A278" s="57"/>
      <c r="B278" s="43" t="s">
        <v>319</v>
      </c>
      <c r="C278" s="1">
        <v>0</v>
      </c>
      <c r="D278" s="1"/>
      <c r="E278" s="8"/>
      <c r="F278" s="7">
        <f t="shared" si="8"/>
        <v>0</v>
      </c>
      <c r="G278" s="7"/>
      <c r="H278" s="7"/>
      <c r="I278" s="7"/>
    </row>
    <row r="279" spans="1:9" x14ac:dyDescent="0.3">
      <c r="A279" s="57"/>
      <c r="B279" s="43" t="s">
        <v>320</v>
      </c>
      <c r="C279" s="1">
        <v>0</v>
      </c>
      <c r="D279" s="1"/>
      <c r="E279" s="8"/>
      <c r="F279" s="7">
        <f t="shared" si="8"/>
        <v>0</v>
      </c>
      <c r="G279" s="7"/>
      <c r="H279" s="7"/>
      <c r="I279" s="7"/>
    </row>
    <row r="280" spans="1:9" x14ac:dyDescent="0.3">
      <c r="A280" s="57"/>
      <c r="B280" s="43" t="s">
        <v>321</v>
      </c>
      <c r="C280" s="1">
        <v>0</v>
      </c>
      <c r="D280" s="1"/>
      <c r="E280" s="8"/>
      <c r="F280" s="7">
        <f t="shared" si="8"/>
        <v>0</v>
      </c>
      <c r="G280" s="7"/>
      <c r="H280" s="7"/>
      <c r="I280" s="7"/>
    </row>
    <row r="281" spans="1:9" x14ac:dyDescent="0.3">
      <c r="A281" s="57"/>
      <c r="B281" s="43" t="s">
        <v>322</v>
      </c>
      <c r="C281" s="1">
        <v>0</v>
      </c>
      <c r="D281" s="1"/>
      <c r="E281" s="8"/>
      <c r="F281" s="7">
        <f t="shared" si="8"/>
        <v>0</v>
      </c>
      <c r="G281" s="7"/>
      <c r="H281" s="7"/>
      <c r="I281" s="7"/>
    </row>
    <row r="282" spans="1:9" x14ac:dyDescent="0.3">
      <c r="A282" s="57"/>
      <c r="B282" s="43" t="s">
        <v>323</v>
      </c>
      <c r="C282" s="1">
        <v>0</v>
      </c>
      <c r="D282" s="1"/>
      <c r="E282" s="8"/>
      <c r="F282" s="7">
        <f t="shared" si="8"/>
        <v>0</v>
      </c>
      <c r="G282" s="7"/>
      <c r="H282" s="7"/>
      <c r="I282" s="7"/>
    </row>
    <row r="283" spans="1:9" x14ac:dyDescent="0.3">
      <c r="A283" s="57"/>
      <c r="B283" s="43" t="s">
        <v>324</v>
      </c>
      <c r="C283" s="1">
        <v>0</v>
      </c>
      <c r="D283" s="1"/>
      <c r="E283" s="8"/>
      <c r="F283" s="7">
        <f t="shared" si="8"/>
        <v>0</v>
      </c>
      <c r="G283" s="7"/>
      <c r="H283" s="7"/>
      <c r="I283" s="7"/>
    </row>
    <row r="284" spans="1:9" x14ac:dyDescent="0.3">
      <c r="A284" s="57"/>
      <c r="B284" s="43" t="s">
        <v>325</v>
      </c>
      <c r="C284" s="1">
        <v>0</v>
      </c>
      <c r="D284" s="1"/>
      <c r="E284" s="8"/>
      <c r="F284" s="7">
        <f t="shared" si="8"/>
        <v>0</v>
      </c>
      <c r="G284" s="7"/>
      <c r="H284" s="7"/>
      <c r="I284" s="7"/>
    </row>
    <row r="285" spans="1:9" x14ac:dyDescent="0.3">
      <c r="A285" s="57"/>
      <c r="B285" s="43" t="s">
        <v>326</v>
      </c>
      <c r="C285" s="1">
        <v>0</v>
      </c>
      <c r="D285" s="1"/>
      <c r="E285" s="8"/>
      <c r="F285" s="7">
        <f t="shared" si="8"/>
        <v>0</v>
      </c>
      <c r="G285" s="7"/>
      <c r="H285" s="7"/>
      <c r="I285" s="7"/>
    </row>
    <row r="286" spans="1:9" x14ac:dyDescent="0.3">
      <c r="A286" s="57"/>
      <c r="B286" s="43" t="s">
        <v>327</v>
      </c>
      <c r="C286" s="1">
        <v>0</v>
      </c>
      <c r="D286" s="1"/>
      <c r="E286" s="8"/>
      <c r="F286" s="7">
        <f t="shared" ref="F286:F317" si="9">IF(E286="ok",1,0)</f>
        <v>0</v>
      </c>
      <c r="G286" s="7"/>
      <c r="H286" s="7"/>
      <c r="I286" s="7"/>
    </row>
    <row r="287" spans="1:9" x14ac:dyDescent="0.3">
      <c r="A287" s="57"/>
      <c r="B287" s="43" t="s">
        <v>328</v>
      </c>
      <c r="C287" s="1">
        <v>0</v>
      </c>
      <c r="D287" s="1"/>
      <c r="E287" s="8"/>
      <c r="F287" s="7">
        <f t="shared" si="9"/>
        <v>0</v>
      </c>
      <c r="G287" s="7"/>
      <c r="H287" s="7"/>
      <c r="I287" s="7"/>
    </row>
    <row r="288" spans="1:9" x14ac:dyDescent="0.3">
      <c r="A288" s="57"/>
      <c r="B288" s="43" t="s">
        <v>329</v>
      </c>
      <c r="C288" s="1">
        <v>0</v>
      </c>
      <c r="D288" s="1"/>
      <c r="E288" s="8"/>
      <c r="F288" s="7">
        <f t="shared" si="9"/>
        <v>0</v>
      </c>
      <c r="G288" s="7"/>
      <c r="H288" s="7"/>
      <c r="I288" s="7"/>
    </row>
    <row r="289" spans="1:9" x14ac:dyDescent="0.3">
      <c r="A289" s="57"/>
      <c r="B289" s="43" t="s">
        <v>330</v>
      </c>
      <c r="C289" s="1">
        <v>0</v>
      </c>
      <c r="D289" s="1"/>
      <c r="E289" s="8"/>
      <c r="F289" s="7">
        <f t="shared" si="9"/>
        <v>0</v>
      </c>
      <c r="G289" s="7"/>
      <c r="H289" s="7"/>
      <c r="I289" s="7"/>
    </row>
    <row r="290" spans="1:9" x14ac:dyDescent="0.3">
      <c r="A290" s="57"/>
      <c r="B290" s="43" t="s">
        <v>331</v>
      </c>
      <c r="C290" s="1">
        <v>0</v>
      </c>
      <c r="D290" s="1"/>
      <c r="E290" s="8"/>
      <c r="F290" s="7">
        <f t="shared" si="9"/>
        <v>0</v>
      </c>
      <c r="G290" s="7"/>
      <c r="H290" s="7"/>
      <c r="I290" s="7"/>
    </row>
    <row r="291" spans="1:9" x14ac:dyDescent="0.3">
      <c r="A291" s="57"/>
      <c r="B291" s="43" t="s">
        <v>332</v>
      </c>
      <c r="C291" s="1">
        <v>0</v>
      </c>
      <c r="D291" s="1"/>
      <c r="E291" s="8"/>
      <c r="F291" s="7">
        <f t="shared" si="9"/>
        <v>0</v>
      </c>
      <c r="G291" s="7"/>
      <c r="H291" s="7"/>
      <c r="I291" s="7"/>
    </row>
    <row r="292" spans="1:9" x14ac:dyDescent="0.3">
      <c r="A292" s="57"/>
      <c r="B292" s="43" t="s">
        <v>333</v>
      </c>
      <c r="C292" s="1">
        <v>0</v>
      </c>
      <c r="D292" s="1"/>
      <c r="E292" s="8"/>
      <c r="F292" s="7">
        <f t="shared" si="9"/>
        <v>0</v>
      </c>
      <c r="G292" s="7"/>
      <c r="H292" s="7"/>
      <c r="I292" s="7"/>
    </row>
    <row r="293" spans="1:9" x14ac:dyDescent="0.3">
      <c r="A293" s="57"/>
      <c r="B293" s="43" t="s">
        <v>334</v>
      </c>
      <c r="C293" s="1">
        <v>0</v>
      </c>
      <c r="D293" s="1"/>
      <c r="E293" s="8"/>
      <c r="F293" s="7">
        <f t="shared" si="9"/>
        <v>0</v>
      </c>
      <c r="G293" s="7"/>
      <c r="H293" s="7"/>
      <c r="I293" s="7"/>
    </row>
    <row r="294" spans="1:9" x14ac:dyDescent="0.3">
      <c r="A294" s="57"/>
      <c r="B294" s="43" t="s">
        <v>335</v>
      </c>
      <c r="C294" s="1">
        <v>0</v>
      </c>
      <c r="D294" s="1"/>
      <c r="E294" s="8"/>
      <c r="F294" s="7">
        <f t="shared" si="9"/>
        <v>0</v>
      </c>
      <c r="G294" s="7"/>
      <c r="H294" s="7"/>
      <c r="I294" s="7"/>
    </row>
    <row r="295" spans="1:9" x14ac:dyDescent="0.3">
      <c r="A295" s="57"/>
      <c r="B295" s="43" t="s">
        <v>336</v>
      </c>
      <c r="C295" s="1">
        <v>0</v>
      </c>
      <c r="D295" s="1"/>
      <c r="E295" s="8"/>
      <c r="F295" s="7">
        <f t="shared" si="9"/>
        <v>0</v>
      </c>
      <c r="G295" s="7"/>
      <c r="H295" s="7"/>
      <c r="I295" s="7"/>
    </row>
    <row r="296" spans="1:9" x14ac:dyDescent="0.3">
      <c r="A296" s="57"/>
      <c r="B296" s="43" t="s">
        <v>337</v>
      </c>
      <c r="C296" s="1">
        <v>0</v>
      </c>
      <c r="D296" s="1"/>
      <c r="E296" s="8"/>
      <c r="F296" s="7">
        <f t="shared" si="9"/>
        <v>0</v>
      </c>
      <c r="G296" s="7"/>
      <c r="H296" s="7"/>
      <c r="I296" s="7"/>
    </row>
    <row r="297" spans="1:9" x14ac:dyDescent="0.3">
      <c r="A297" s="57"/>
      <c r="B297" s="43" t="s">
        <v>338</v>
      </c>
      <c r="C297" s="1">
        <v>0</v>
      </c>
      <c r="D297" s="1"/>
      <c r="E297" s="8"/>
      <c r="F297" s="7">
        <f t="shared" si="9"/>
        <v>0</v>
      </c>
      <c r="G297" s="7"/>
      <c r="H297" s="7"/>
      <c r="I297" s="7"/>
    </row>
    <row r="298" spans="1:9" x14ac:dyDescent="0.3">
      <c r="A298" s="57"/>
      <c r="B298" s="43" t="s">
        <v>339</v>
      </c>
      <c r="C298" s="1">
        <v>0</v>
      </c>
      <c r="D298" s="1"/>
      <c r="E298" s="8"/>
      <c r="F298" s="7">
        <f t="shared" si="9"/>
        <v>0</v>
      </c>
      <c r="G298" s="7"/>
      <c r="H298" s="7"/>
      <c r="I298" s="7"/>
    </row>
    <row r="299" spans="1:9" x14ac:dyDescent="0.3">
      <c r="A299" s="57"/>
      <c r="B299" s="43" t="s">
        <v>340</v>
      </c>
      <c r="C299" s="1">
        <v>0</v>
      </c>
      <c r="D299" s="1"/>
      <c r="E299" s="8"/>
      <c r="F299" s="7">
        <f t="shared" si="9"/>
        <v>0</v>
      </c>
      <c r="G299" s="7"/>
      <c r="H299" s="7"/>
      <c r="I299" s="7"/>
    </row>
    <row r="300" spans="1:9" x14ac:dyDescent="0.3">
      <c r="A300" s="57"/>
      <c r="B300" s="43" t="s">
        <v>341</v>
      </c>
      <c r="C300" s="1">
        <v>0</v>
      </c>
      <c r="D300" s="1"/>
      <c r="E300" s="8"/>
      <c r="F300" s="7">
        <f t="shared" si="9"/>
        <v>0</v>
      </c>
      <c r="G300" s="7"/>
      <c r="H300" s="7"/>
      <c r="I300" s="7"/>
    </row>
    <row r="301" spans="1:9" x14ac:dyDescent="0.3">
      <c r="A301" s="57"/>
      <c r="B301" s="43" t="s">
        <v>342</v>
      </c>
      <c r="C301" s="1">
        <v>0</v>
      </c>
      <c r="D301" s="1"/>
      <c r="E301" s="8"/>
      <c r="F301" s="7">
        <f t="shared" si="9"/>
        <v>0</v>
      </c>
      <c r="G301" s="7"/>
      <c r="H301" s="7"/>
      <c r="I301" s="7"/>
    </row>
    <row r="302" spans="1:9" x14ac:dyDescent="0.3">
      <c r="A302" s="57"/>
      <c r="B302" s="43" t="s">
        <v>343</v>
      </c>
      <c r="C302" s="1">
        <v>0</v>
      </c>
      <c r="D302" s="1"/>
      <c r="E302" s="8"/>
      <c r="F302" s="7">
        <f t="shared" si="9"/>
        <v>0</v>
      </c>
      <c r="G302" s="7"/>
      <c r="H302" s="7"/>
      <c r="I302" s="7"/>
    </row>
    <row r="303" spans="1:9" x14ac:dyDescent="0.3">
      <c r="A303" s="57"/>
      <c r="B303" s="43" t="s">
        <v>344</v>
      </c>
      <c r="C303" s="1">
        <v>0</v>
      </c>
      <c r="D303" s="1"/>
      <c r="E303" s="8"/>
      <c r="F303" s="7">
        <f t="shared" si="9"/>
        <v>0</v>
      </c>
      <c r="G303" s="7"/>
      <c r="H303" s="7"/>
      <c r="I303" s="7"/>
    </row>
    <row r="304" spans="1:9" x14ac:dyDescent="0.3">
      <c r="A304" s="57"/>
      <c r="B304" s="43" t="s">
        <v>345</v>
      </c>
      <c r="C304" s="1">
        <v>0</v>
      </c>
      <c r="D304" s="1"/>
      <c r="E304" s="8"/>
      <c r="F304" s="7">
        <f t="shared" si="9"/>
        <v>0</v>
      </c>
      <c r="G304" s="7"/>
      <c r="H304" s="7"/>
      <c r="I304" s="7"/>
    </row>
    <row r="305" spans="1:9" x14ac:dyDescent="0.3">
      <c r="A305" s="57"/>
      <c r="B305" s="43" t="s">
        <v>346</v>
      </c>
      <c r="C305" s="1">
        <v>0</v>
      </c>
      <c r="D305" s="1"/>
      <c r="E305" s="8"/>
      <c r="F305" s="7">
        <f t="shared" si="9"/>
        <v>0</v>
      </c>
      <c r="G305" s="7"/>
      <c r="H305" s="7"/>
      <c r="I305" s="7"/>
    </row>
    <row r="306" spans="1:9" x14ac:dyDescent="0.3">
      <c r="A306" s="57"/>
      <c r="B306" s="43" t="s">
        <v>347</v>
      </c>
      <c r="C306" s="1">
        <v>0</v>
      </c>
      <c r="D306" s="1"/>
      <c r="E306" s="8"/>
      <c r="F306" s="7">
        <f t="shared" si="9"/>
        <v>0</v>
      </c>
      <c r="G306" s="7"/>
      <c r="H306" s="7"/>
      <c r="I306" s="7"/>
    </row>
    <row r="307" spans="1:9" x14ac:dyDescent="0.3">
      <c r="A307" s="57"/>
      <c r="B307" s="43" t="s">
        <v>348</v>
      </c>
      <c r="C307" s="1">
        <v>0</v>
      </c>
      <c r="D307" s="1"/>
      <c r="E307" s="8"/>
      <c r="F307" s="7">
        <f t="shared" si="9"/>
        <v>0</v>
      </c>
      <c r="G307" s="7"/>
      <c r="H307" s="7"/>
      <c r="I307" s="7"/>
    </row>
    <row r="308" spans="1:9" x14ac:dyDescent="0.3">
      <c r="A308" s="57"/>
      <c r="B308" s="43" t="s">
        <v>349</v>
      </c>
      <c r="C308" s="1">
        <v>0</v>
      </c>
      <c r="D308" s="1"/>
      <c r="E308" s="8"/>
      <c r="F308" s="7">
        <f t="shared" si="9"/>
        <v>0</v>
      </c>
      <c r="G308" s="7"/>
      <c r="H308" s="7"/>
      <c r="I308" s="7"/>
    </row>
    <row r="309" spans="1:9" x14ac:dyDescent="0.3">
      <c r="A309" s="57"/>
      <c r="B309" s="43" t="s">
        <v>350</v>
      </c>
      <c r="C309" s="1">
        <v>0</v>
      </c>
      <c r="D309" s="1"/>
      <c r="E309" s="8"/>
      <c r="F309" s="7">
        <f t="shared" si="9"/>
        <v>0</v>
      </c>
      <c r="G309" s="7"/>
      <c r="H309" s="7"/>
      <c r="I309" s="7"/>
    </row>
    <row r="310" spans="1:9" x14ac:dyDescent="0.3">
      <c r="A310" s="57"/>
      <c r="B310" s="43" t="s">
        <v>351</v>
      </c>
      <c r="C310" s="1">
        <v>0</v>
      </c>
      <c r="D310" s="1"/>
      <c r="E310" s="8"/>
      <c r="F310" s="7">
        <f t="shared" si="9"/>
        <v>0</v>
      </c>
      <c r="G310" s="7"/>
      <c r="H310" s="7"/>
      <c r="I310" s="7"/>
    </row>
    <row r="311" spans="1:9" x14ac:dyDescent="0.3">
      <c r="A311" s="57"/>
      <c r="B311" s="43" t="s">
        <v>352</v>
      </c>
      <c r="C311" s="1">
        <v>0</v>
      </c>
      <c r="D311" s="1"/>
      <c r="E311" s="8"/>
      <c r="F311" s="7">
        <f t="shared" si="9"/>
        <v>0</v>
      </c>
      <c r="G311" s="7"/>
      <c r="H311" s="7"/>
      <c r="I311" s="7"/>
    </row>
    <row r="312" spans="1:9" x14ac:dyDescent="0.3">
      <c r="A312" s="57"/>
      <c r="B312" s="43" t="s">
        <v>353</v>
      </c>
      <c r="C312" s="1">
        <v>0</v>
      </c>
      <c r="D312" s="1"/>
      <c r="E312" s="8"/>
      <c r="F312" s="7">
        <f t="shared" si="9"/>
        <v>0</v>
      </c>
      <c r="G312" s="7"/>
      <c r="H312" s="7"/>
      <c r="I312" s="7"/>
    </row>
    <row r="313" spans="1:9" x14ac:dyDescent="0.3">
      <c r="A313" s="57"/>
      <c r="B313" s="43" t="s">
        <v>354</v>
      </c>
      <c r="C313" s="1">
        <v>0</v>
      </c>
      <c r="D313" s="1"/>
      <c r="E313" s="8"/>
      <c r="F313" s="7">
        <f t="shared" si="9"/>
        <v>0</v>
      </c>
      <c r="G313" s="7"/>
      <c r="H313" s="7"/>
      <c r="I313" s="7"/>
    </row>
    <row r="314" spans="1:9" x14ac:dyDescent="0.3">
      <c r="A314" s="57"/>
      <c r="B314" s="43" t="s">
        <v>355</v>
      </c>
      <c r="C314" s="1">
        <v>0</v>
      </c>
      <c r="D314" s="1"/>
      <c r="E314" s="8"/>
      <c r="F314" s="7">
        <f t="shared" si="9"/>
        <v>0</v>
      </c>
      <c r="G314" s="7"/>
      <c r="H314" s="7"/>
      <c r="I314" s="7"/>
    </row>
    <row r="315" spans="1:9" x14ac:dyDescent="0.3">
      <c r="A315" s="57"/>
      <c r="B315" s="43" t="s">
        <v>356</v>
      </c>
      <c r="C315" s="1">
        <v>0</v>
      </c>
      <c r="D315" s="1"/>
      <c r="E315" s="8"/>
      <c r="F315" s="7">
        <f t="shared" si="9"/>
        <v>0</v>
      </c>
      <c r="G315" s="7"/>
      <c r="H315" s="7"/>
      <c r="I315" s="7"/>
    </row>
    <row r="316" spans="1:9" x14ac:dyDescent="0.3">
      <c r="A316" s="57"/>
      <c r="B316" s="43" t="s">
        <v>357</v>
      </c>
      <c r="C316" s="1">
        <v>0</v>
      </c>
      <c r="D316" s="1"/>
      <c r="E316" s="8"/>
      <c r="F316" s="7">
        <f t="shared" si="9"/>
        <v>0</v>
      </c>
      <c r="G316" s="7"/>
      <c r="H316" s="7"/>
      <c r="I316" s="7"/>
    </row>
    <row r="317" spans="1:9" x14ac:dyDescent="0.3">
      <c r="A317" s="57"/>
      <c r="B317" s="43" t="s">
        <v>358</v>
      </c>
      <c r="C317" s="1">
        <v>0</v>
      </c>
      <c r="D317" s="1"/>
      <c r="E317" s="8"/>
      <c r="F317" s="7">
        <f t="shared" si="9"/>
        <v>0</v>
      </c>
      <c r="G317" s="7"/>
      <c r="H317" s="7"/>
      <c r="I317" s="7"/>
    </row>
    <row r="318" spans="1:9" x14ac:dyDescent="0.3">
      <c r="A318" s="57"/>
      <c r="B318" s="43" t="s">
        <v>359</v>
      </c>
      <c r="C318" s="1">
        <v>0</v>
      </c>
      <c r="D318" s="1"/>
      <c r="E318" s="8"/>
      <c r="F318" s="7">
        <f t="shared" ref="F318:F324" si="10">IF(E318="ok",1,0)</f>
        <v>0</v>
      </c>
      <c r="G318" s="7"/>
      <c r="H318" s="7"/>
      <c r="I318" s="7"/>
    </row>
    <row r="319" spans="1:9" x14ac:dyDescent="0.3">
      <c r="A319" s="57"/>
      <c r="B319" s="43" t="s">
        <v>360</v>
      </c>
      <c r="C319" s="1">
        <v>0</v>
      </c>
      <c r="D319" s="1"/>
      <c r="E319" s="8"/>
      <c r="F319" s="7">
        <f t="shared" si="10"/>
        <v>0</v>
      </c>
      <c r="G319" s="7"/>
      <c r="H319" s="7"/>
      <c r="I319" s="7"/>
    </row>
    <row r="320" spans="1:9" x14ac:dyDescent="0.3">
      <c r="A320" s="57"/>
      <c r="B320" s="43" t="s">
        <v>361</v>
      </c>
      <c r="C320" s="1">
        <v>0</v>
      </c>
      <c r="D320" s="1"/>
      <c r="E320" s="8"/>
      <c r="F320" s="7">
        <f t="shared" si="10"/>
        <v>0</v>
      </c>
      <c r="G320" s="7"/>
      <c r="H320" s="7"/>
      <c r="I320" s="7"/>
    </row>
    <row r="321" spans="1:9" x14ac:dyDescent="0.3">
      <c r="A321" s="57"/>
      <c r="B321" s="43" t="s">
        <v>362</v>
      </c>
      <c r="C321" s="1">
        <v>0</v>
      </c>
      <c r="D321" s="1"/>
      <c r="E321" s="8"/>
      <c r="F321" s="7">
        <f t="shared" si="10"/>
        <v>0</v>
      </c>
      <c r="G321" s="7"/>
      <c r="H321" s="7"/>
      <c r="I321" s="7"/>
    </row>
    <row r="322" spans="1:9" x14ac:dyDescent="0.3">
      <c r="A322" s="57"/>
      <c r="B322" s="43" t="s">
        <v>363</v>
      </c>
      <c r="C322" s="1">
        <v>0</v>
      </c>
      <c r="D322" s="1"/>
      <c r="E322" s="8"/>
      <c r="F322" s="7">
        <f t="shared" si="10"/>
        <v>0</v>
      </c>
      <c r="G322" s="7"/>
      <c r="H322" s="7"/>
      <c r="I322" s="7"/>
    </row>
    <row r="323" spans="1:9" x14ac:dyDescent="0.3">
      <c r="A323" s="57"/>
      <c r="B323" s="43" t="s">
        <v>364</v>
      </c>
      <c r="C323" s="1">
        <v>0</v>
      </c>
      <c r="D323" s="1"/>
      <c r="E323" s="8"/>
      <c r="F323" s="7">
        <f t="shared" si="10"/>
        <v>0</v>
      </c>
      <c r="G323" s="7"/>
      <c r="H323" s="7"/>
      <c r="I323" s="7"/>
    </row>
    <row r="324" spans="1:9" x14ac:dyDescent="0.3">
      <c r="A324" s="57"/>
      <c r="B324" s="43" t="s">
        <v>365</v>
      </c>
      <c r="C324" s="1">
        <v>0</v>
      </c>
      <c r="D324" s="1"/>
      <c r="E324" s="8"/>
      <c r="F324" s="7">
        <f t="shared" si="10"/>
        <v>0</v>
      </c>
      <c r="G324" s="7"/>
      <c r="H324" s="7"/>
      <c r="I324" s="7"/>
    </row>
    <row r="325" spans="1:9" x14ac:dyDescent="0.3">
      <c r="A325" s="57"/>
      <c r="B325" s="43" t="s">
        <v>366</v>
      </c>
      <c r="C325" s="1">
        <v>0</v>
      </c>
      <c r="D325" s="1"/>
      <c r="E325" s="8"/>
      <c r="F325" s="7">
        <f t="shared" si="6"/>
        <v>0</v>
      </c>
      <c r="G325" s="7"/>
      <c r="H325" s="7"/>
      <c r="I325" s="7"/>
    </row>
    <row r="326" spans="1:9" x14ac:dyDescent="0.3">
      <c r="A326" s="57"/>
      <c r="B326" s="43" t="s">
        <v>367</v>
      </c>
      <c r="C326" s="1">
        <v>0</v>
      </c>
      <c r="D326" s="1"/>
      <c r="E326" s="8"/>
      <c r="F326" s="7">
        <f t="shared" ref="F326:F368" si="11">IF(E326="ok",1,0)</f>
        <v>0</v>
      </c>
      <c r="G326" s="7"/>
      <c r="H326" s="7"/>
      <c r="I326" s="7"/>
    </row>
    <row r="327" spans="1:9" x14ac:dyDescent="0.3">
      <c r="A327" s="57"/>
      <c r="B327" s="43" t="s">
        <v>368</v>
      </c>
      <c r="C327" s="1">
        <v>0</v>
      </c>
      <c r="D327" s="1"/>
      <c r="E327" s="8"/>
      <c r="F327" s="7">
        <f t="shared" si="11"/>
        <v>0</v>
      </c>
      <c r="G327" s="7"/>
      <c r="H327" s="7"/>
      <c r="I327" s="7"/>
    </row>
    <row r="328" spans="1:9" x14ac:dyDescent="0.3">
      <c r="A328" s="57"/>
      <c r="B328" s="43" t="s">
        <v>369</v>
      </c>
      <c r="C328" s="1">
        <v>0</v>
      </c>
      <c r="D328" s="1"/>
      <c r="E328" s="8"/>
      <c r="F328" s="7">
        <f t="shared" si="11"/>
        <v>0</v>
      </c>
      <c r="G328" s="7"/>
      <c r="H328" s="7"/>
      <c r="I328" s="7"/>
    </row>
    <row r="329" spans="1:9" x14ac:dyDescent="0.3">
      <c r="A329" s="57"/>
      <c r="B329" s="43" t="s">
        <v>370</v>
      </c>
      <c r="C329" s="1">
        <v>0</v>
      </c>
      <c r="D329" s="1"/>
      <c r="E329" s="8"/>
      <c r="F329" s="7">
        <f t="shared" si="11"/>
        <v>0</v>
      </c>
      <c r="G329" s="7"/>
      <c r="H329" s="7"/>
      <c r="I329" s="7"/>
    </row>
    <row r="330" spans="1:9" x14ac:dyDescent="0.3">
      <c r="A330" s="57"/>
      <c r="B330" s="43" t="s">
        <v>371</v>
      </c>
      <c r="C330" s="1">
        <v>0</v>
      </c>
      <c r="D330" s="1"/>
      <c r="E330" s="8"/>
      <c r="F330" s="7">
        <f t="shared" si="11"/>
        <v>0</v>
      </c>
      <c r="G330" s="7"/>
      <c r="H330" s="7"/>
      <c r="I330" s="7"/>
    </row>
    <row r="331" spans="1:9" x14ac:dyDescent="0.3">
      <c r="A331" s="57"/>
      <c r="B331" s="43" t="s">
        <v>372</v>
      </c>
      <c r="C331" s="1">
        <v>0</v>
      </c>
      <c r="D331" s="1"/>
      <c r="E331" s="8"/>
      <c r="F331" s="7">
        <f t="shared" si="11"/>
        <v>0</v>
      </c>
      <c r="G331" s="7"/>
      <c r="H331" s="7"/>
      <c r="I331" s="7"/>
    </row>
    <row r="332" spans="1:9" x14ac:dyDescent="0.3">
      <c r="A332" s="57"/>
      <c r="B332" s="43" t="s">
        <v>373</v>
      </c>
      <c r="C332" s="1">
        <v>0</v>
      </c>
      <c r="D332" s="1"/>
      <c r="E332" s="8"/>
      <c r="F332" s="7">
        <f t="shared" si="11"/>
        <v>0</v>
      </c>
      <c r="G332" s="7"/>
      <c r="H332" s="7"/>
      <c r="I332" s="7"/>
    </row>
    <row r="333" spans="1:9" x14ac:dyDescent="0.3">
      <c r="A333" s="57"/>
      <c r="B333" s="43" t="s">
        <v>374</v>
      </c>
      <c r="C333" s="1">
        <v>0</v>
      </c>
      <c r="D333" s="1"/>
      <c r="E333" s="8"/>
      <c r="F333" s="7">
        <f t="shared" si="11"/>
        <v>0</v>
      </c>
      <c r="G333" s="7"/>
      <c r="H333" s="7"/>
      <c r="I333" s="7"/>
    </row>
    <row r="334" spans="1:9" x14ac:dyDescent="0.3">
      <c r="A334" s="57"/>
      <c r="B334" s="43" t="s">
        <v>375</v>
      </c>
      <c r="C334" s="1">
        <v>0</v>
      </c>
      <c r="D334" s="1"/>
      <c r="E334" s="8"/>
      <c r="F334" s="7">
        <f t="shared" si="11"/>
        <v>0</v>
      </c>
      <c r="G334" s="7"/>
      <c r="H334" s="7"/>
      <c r="I334" s="7"/>
    </row>
    <row r="335" spans="1:9" x14ac:dyDescent="0.3">
      <c r="A335" s="57"/>
      <c r="B335" s="43" t="s">
        <v>376</v>
      </c>
      <c r="C335" s="1">
        <v>0</v>
      </c>
      <c r="D335" s="1"/>
      <c r="E335" s="8"/>
      <c r="F335" s="7">
        <f t="shared" si="11"/>
        <v>0</v>
      </c>
      <c r="G335" s="7"/>
      <c r="H335" s="7"/>
      <c r="I335" s="7"/>
    </row>
    <row r="336" spans="1:9" x14ac:dyDescent="0.3">
      <c r="A336" s="57"/>
      <c r="B336" s="43" t="s">
        <v>377</v>
      </c>
      <c r="C336" s="1">
        <v>0</v>
      </c>
      <c r="D336" s="1"/>
      <c r="E336" s="8"/>
      <c r="F336" s="7">
        <f t="shared" si="11"/>
        <v>0</v>
      </c>
      <c r="G336" s="7"/>
      <c r="H336" s="7"/>
      <c r="I336" s="7"/>
    </row>
    <row r="337" spans="1:9" x14ac:dyDescent="0.3">
      <c r="A337" s="57"/>
      <c r="B337" s="43" t="s">
        <v>378</v>
      </c>
      <c r="C337" s="1">
        <v>0</v>
      </c>
      <c r="D337" s="1"/>
      <c r="E337" s="8"/>
      <c r="F337" s="7">
        <f t="shared" si="11"/>
        <v>0</v>
      </c>
      <c r="G337" s="7"/>
      <c r="H337" s="7"/>
      <c r="I337" s="7"/>
    </row>
    <row r="338" spans="1:9" x14ac:dyDescent="0.3">
      <c r="A338" s="57"/>
      <c r="B338" s="43" t="s">
        <v>379</v>
      </c>
      <c r="C338" s="1">
        <v>0</v>
      </c>
      <c r="D338" s="1"/>
      <c r="E338" s="8"/>
      <c r="F338" s="7">
        <f t="shared" si="11"/>
        <v>0</v>
      </c>
      <c r="G338" s="7"/>
      <c r="H338" s="7"/>
      <c r="I338" s="7"/>
    </row>
    <row r="339" spans="1:9" x14ac:dyDescent="0.3">
      <c r="A339" s="57"/>
      <c r="B339" s="43" t="s">
        <v>380</v>
      </c>
      <c r="C339" s="1">
        <v>0</v>
      </c>
      <c r="D339" s="1"/>
      <c r="E339" s="8"/>
      <c r="F339" s="7">
        <f t="shared" si="11"/>
        <v>0</v>
      </c>
      <c r="G339" s="7"/>
      <c r="H339" s="7"/>
      <c r="I339" s="7"/>
    </row>
    <row r="340" spans="1:9" x14ac:dyDescent="0.3">
      <c r="A340" s="57"/>
      <c r="B340" s="43" t="s">
        <v>381</v>
      </c>
      <c r="C340" s="1">
        <v>0</v>
      </c>
      <c r="D340" s="1"/>
      <c r="E340" s="8"/>
      <c r="F340" s="7">
        <f t="shared" si="11"/>
        <v>0</v>
      </c>
      <c r="G340" s="7"/>
      <c r="H340" s="7"/>
      <c r="I340" s="7"/>
    </row>
    <row r="341" spans="1:9" x14ac:dyDescent="0.3">
      <c r="A341" s="57"/>
      <c r="B341" s="43" t="s">
        <v>382</v>
      </c>
      <c r="C341" s="1">
        <v>0</v>
      </c>
      <c r="D341" s="1"/>
      <c r="E341" s="8"/>
      <c r="F341" s="7">
        <f t="shared" si="11"/>
        <v>0</v>
      </c>
      <c r="G341" s="7"/>
      <c r="H341" s="7"/>
      <c r="I341" s="7"/>
    </row>
    <row r="342" spans="1:9" x14ac:dyDescent="0.3">
      <c r="A342" s="57"/>
      <c r="B342" s="43" t="s">
        <v>383</v>
      </c>
      <c r="C342" s="1">
        <v>0</v>
      </c>
      <c r="D342" s="1"/>
      <c r="E342" s="8"/>
      <c r="F342" s="7">
        <f t="shared" si="11"/>
        <v>0</v>
      </c>
      <c r="G342" s="7"/>
      <c r="H342" s="7"/>
      <c r="I342" s="7"/>
    </row>
    <row r="343" spans="1:9" x14ac:dyDescent="0.3">
      <c r="A343" s="57"/>
      <c r="B343" s="43" t="s">
        <v>384</v>
      </c>
      <c r="C343" s="1">
        <v>0</v>
      </c>
      <c r="D343" s="1"/>
      <c r="E343" s="8"/>
      <c r="F343" s="7">
        <f t="shared" si="11"/>
        <v>0</v>
      </c>
      <c r="G343" s="7"/>
      <c r="H343" s="7"/>
      <c r="I343" s="7"/>
    </row>
    <row r="344" spans="1:9" x14ac:dyDescent="0.3">
      <c r="A344" s="57"/>
      <c r="B344" s="43" t="s">
        <v>385</v>
      </c>
      <c r="C344" s="1">
        <v>0</v>
      </c>
      <c r="D344" s="1"/>
      <c r="E344" s="8"/>
      <c r="F344" s="7">
        <f t="shared" si="11"/>
        <v>0</v>
      </c>
      <c r="G344" s="7"/>
      <c r="H344" s="7"/>
      <c r="I344" s="7"/>
    </row>
    <row r="345" spans="1:9" x14ac:dyDescent="0.3">
      <c r="A345" s="57"/>
      <c r="B345" s="43" t="s">
        <v>386</v>
      </c>
      <c r="C345" s="1">
        <v>0</v>
      </c>
      <c r="D345" s="1"/>
      <c r="E345" s="8"/>
      <c r="F345" s="7">
        <f t="shared" si="11"/>
        <v>0</v>
      </c>
      <c r="G345" s="7"/>
      <c r="H345" s="7"/>
      <c r="I345" s="7"/>
    </row>
    <row r="346" spans="1:9" x14ac:dyDescent="0.3">
      <c r="A346" s="57"/>
      <c r="B346" s="43" t="s">
        <v>387</v>
      </c>
      <c r="C346" s="1">
        <v>0</v>
      </c>
      <c r="D346" s="1"/>
      <c r="E346" s="8"/>
      <c r="F346" s="7">
        <f t="shared" si="11"/>
        <v>0</v>
      </c>
      <c r="G346" s="7"/>
      <c r="H346" s="7"/>
      <c r="I346" s="7"/>
    </row>
    <row r="347" spans="1:9" x14ac:dyDescent="0.3">
      <c r="A347" s="57"/>
      <c r="B347" s="43" t="s">
        <v>388</v>
      </c>
      <c r="C347" s="1">
        <v>0</v>
      </c>
      <c r="D347" s="1"/>
      <c r="E347" s="8"/>
      <c r="F347" s="7">
        <f t="shared" si="11"/>
        <v>0</v>
      </c>
      <c r="G347" s="7"/>
      <c r="H347" s="7"/>
      <c r="I347" s="7"/>
    </row>
    <row r="348" spans="1:9" x14ac:dyDescent="0.3">
      <c r="A348" s="57"/>
      <c r="B348" s="43" t="s">
        <v>389</v>
      </c>
      <c r="C348" s="1">
        <v>0</v>
      </c>
      <c r="D348" s="1"/>
      <c r="E348" s="8"/>
      <c r="F348" s="7">
        <f t="shared" si="11"/>
        <v>0</v>
      </c>
      <c r="G348" s="7"/>
      <c r="H348" s="7"/>
      <c r="I348" s="7"/>
    </row>
    <row r="349" spans="1:9" x14ac:dyDescent="0.3">
      <c r="A349" s="57"/>
      <c r="B349" s="43" t="s">
        <v>390</v>
      </c>
      <c r="C349" s="1">
        <v>0</v>
      </c>
      <c r="D349" s="1"/>
      <c r="E349" s="8"/>
      <c r="F349" s="7">
        <f t="shared" si="11"/>
        <v>0</v>
      </c>
      <c r="G349" s="7"/>
      <c r="H349" s="7"/>
      <c r="I349" s="7"/>
    </row>
    <row r="350" spans="1:9" x14ac:dyDescent="0.3">
      <c r="A350" s="57"/>
      <c r="B350" s="43" t="s">
        <v>391</v>
      </c>
      <c r="C350" s="1">
        <v>0</v>
      </c>
      <c r="D350" s="1"/>
      <c r="E350" s="8"/>
      <c r="F350" s="7">
        <f t="shared" si="11"/>
        <v>0</v>
      </c>
      <c r="G350" s="7"/>
      <c r="H350" s="7"/>
      <c r="I350" s="7"/>
    </row>
    <row r="351" spans="1:9" x14ac:dyDescent="0.3">
      <c r="A351" s="57"/>
      <c r="B351" s="43" t="s">
        <v>392</v>
      </c>
      <c r="C351" s="1">
        <v>0</v>
      </c>
      <c r="D351" s="1"/>
      <c r="E351" s="8"/>
      <c r="F351" s="7">
        <f t="shared" si="11"/>
        <v>0</v>
      </c>
      <c r="G351" s="7"/>
      <c r="H351" s="7"/>
      <c r="I351" s="7"/>
    </row>
    <row r="352" spans="1:9" x14ac:dyDescent="0.3">
      <c r="A352" s="57"/>
      <c r="B352" s="43" t="s">
        <v>393</v>
      </c>
      <c r="C352" s="1">
        <v>0</v>
      </c>
      <c r="D352" s="1"/>
      <c r="E352" s="8"/>
      <c r="F352" s="7">
        <f t="shared" si="11"/>
        <v>0</v>
      </c>
      <c r="G352" s="7"/>
      <c r="H352" s="7"/>
      <c r="I352" s="7"/>
    </row>
    <row r="353" spans="1:9" x14ac:dyDescent="0.3">
      <c r="A353" s="57"/>
      <c r="B353" s="43" t="s">
        <v>394</v>
      </c>
      <c r="C353" s="1">
        <v>0</v>
      </c>
      <c r="D353" s="1"/>
      <c r="E353" s="8"/>
      <c r="F353" s="7">
        <f t="shared" si="11"/>
        <v>0</v>
      </c>
      <c r="G353" s="7"/>
      <c r="H353" s="7"/>
      <c r="I353" s="7"/>
    </row>
    <row r="354" spans="1:9" x14ac:dyDescent="0.3">
      <c r="A354" s="58"/>
      <c r="B354" s="43" t="s">
        <v>395</v>
      </c>
      <c r="C354" s="1">
        <v>0</v>
      </c>
      <c r="D354" s="1"/>
      <c r="E354" s="8"/>
      <c r="F354" s="7">
        <f t="shared" si="11"/>
        <v>0</v>
      </c>
      <c r="G354" s="7"/>
      <c r="H354" s="7"/>
      <c r="I354" s="7"/>
    </row>
    <row r="355" spans="1:9" x14ac:dyDescent="0.3">
      <c r="A355" s="58"/>
      <c r="B355" s="43" t="s">
        <v>396</v>
      </c>
      <c r="C355" s="1">
        <v>0</v>
      </c>
      <c r="D355" s="1"/>
      <c r="E355" s="8"/>
      <c r="F355" s="7">
        <f t="shared" si="11"/>
        <v>0</v>
      </c>
      <c r="G355" s="7"/>
      <c r="H355" s="7"/>
      <c r="I355" s="7"/>
    </row>
    <row r="356" spans="1:9" x14ac:dyDescent="0.3">
      <c r="A356" s="58"/>
      <c r="B356" s="43" t="s">
        <v>397</v>
      </c>
      <c r="C356" s="1">
        <v>0</v>
      </c>
      <c r="D356" s="1"/>
      <c r="E356" s="8"/>
      <c r="F356" s="7">
        <f t="shared" si="11"/>
        <v>0</v>
      </c>
      <c r="G356" s="7"/>
      <c r="H356" s="7"/>
      <c r="I356" s="7"/>
    </row>
    <row r="357" spans="1:9" x14ac:dyDescent="0.3">
      <c r="A357" s="58"/>
      <c r="B357" s="43" t="s">
        <v>398</v>
      </c>
      <c r="C357" s="1">
        <v>0</v>
      </c>
      <c r="D357" s="1"/>
      <c r="E357" s="8"/>
      <c r="F357" s="7">
        <f t="shared" si="11"/>
        <v>0</v>
      </c>
      <c r="G357" s="7"/>
      <c r="H357" s="7"/>
      <c r="I357" s="7"/>
    </row>
    <row r="358" spans="1:9" x14ac:dyDescent="0.3">
      <c r="A358" s="58"/>
      <c r="B358" s="43" t="s">
        <v>399</v>
      </c>
      <c r="C358" s="1">
        <v>0</v>
      </c>
      <c r="D358" s="1"/>
      <c r="E358" s="8"/>
      <c r="F358" s="7">
        <f t="shared" si="11"/>
        <v>0</v>
      </c>
      <c r="G358" s="7"/>
      <c r="H358" s="7"/>
      <c r="I358" s="7"/>
    </row>
    <row r="359" spans="1:9" x14ac:dyDescent="0.3">
      <c r="A359" s="58"/>
      <c r="B359" s="43" t="s">
        <v>400</v>
      </c>
      <c r="C359" s="1">
        <v>0</v>
      </c>
      <c r="D359" s="1"/>
      <c r="E359" s="8"/>
      <c r="F359" s="7">
        <f t="shared" si="11"/>
        <v>0</v>
      </c>
      <c r="G359" s="7"/>
      <c r="H359" s="7"/>
      <c r="I359" s="7"/>
    </row>
    <row r="360" spans="1:9" x14ac:dyDescent="0.3">
      <c r="A360" s="58"/>
      <c r="B360" s="43" t="s">
        <v>401</v>
      </c>
      <c r="C360" s="1">
        <v>0</v>
      </c>
      <c r="D360" s="1"/>
      <c r="E360" s="8"/>
      <c r="F360" s="7">
        <f t="shared" si="11"/>
        <v>0</v>
      </c>
      <c r="G360" s="7"/>
      <c r="H360" s="7"/>
      <c r="I360" s="7"/>
    </row>
    <row r="361" spans="1:9" x14ac:dyDescent="0.3">
      <c r="A361" s="58"/>
      <c r="B361" s="43" t="s">
        <v>402</v>
      </c>
      <c r="C361" s="1">
        <v>0</v>
      </c>
      <c r="D361" s="1"/>
      <c r="E361" s="8"/>
      <c r="F361" s="7">
        <f t="shared" si="11"/>
        <v>0</v>
      </c>
      <c r="G361" s="7"/>
      <c r="H361" s="7"/>
      <c r="I361" s="7"/>
    </row>
    <row r="362" spans="1:9" x14ac:dyDescent="0.3">
      <c r="A362" s="58"/>
      <c r="B362" s="43" t="s">
        <v>403</v>
      </c>
      <c r="C362" s="1">
        <v>0</v>
      </c>
      <c r="D362" s="1"/>
      <c r="E362" s="8"/>
      <c r="F362" s="7">
        <f t="shared" si="11"/>
        <v>0</v>
      </c>
      <c r="G362" s="7"/>
      <c r="H362" s="7"/>
      <c r="I362" s="7"/>
    </row>
    <row r="363" spans="1:9" x14ac:dyDescent="0.3">
      <c r="A363" s="58"/>
      <c r="B363" s="43" t="s">
        <v>404</v>
      </c>
      <c r="C363" s="1">
        <v>0</v>
      </c>
      <c r="D363" s="1"/>
      <c r="E363" s="8"/>
      <c r="F363" s="7">
        <f t="shared" si="11"/>
        <v>0</v>
      </c>
      <c r="G363" s="7"/>
      <c r="H363" s="7"/>
      <c r="I363" s="7"/>
    </row>
    <row r="364" spans="1:9" x14ac:dyDescent="0.3">
      <c r="A364" s="58"/>
      <c r="B364" s="43" t="s">
        <v>405</v>
      </c>
      <c r="C364" s="1">
        <v>0</v>
      </c>
      <c r="D364" s="1"/>
      <c r="E364" s="8"/>
      <c r="F364" s="7">
        <f t="shared" si="11"/>
        <v>0</v>
      </c>
      <c r="G364" s="7"/>
      <c r="H364" s="7"/>
      <c r="I364" s="7"/>
    </row>
    <row r="365" spans="1:9" x14ac:dyDescent="0.3">
      <c r="A365" s="58"/>
      <c r="B365" s="43" t="s">
        <v>406</v>
      </c>
      <c r="C365" s="1">
        <v>0</v>
      </c>
      <c r="D365" s="1"/>
      <c r="E365" s="8"/>
      <c r="F365" s="7">
        <f t="shared" si="11"/>
        <v>0</v>
      </c>
      <c r="G365" s="7"/>
      <c r="H365" s="7"/>
      <c r="I365" s="7"/>
    </row>
    <row r="366" spans="1:9" x14ac:dyDescent="0.3">
      <c r="A366" s="58"/>
      <c r="B366" s="43" t="s">
        <v>407</v>
      </c>
      <c r="C366" s="1">
        <v>0</v>
      </c>
      <c r="D366" s="1"/>
      <c r="E366" s="8"/>
      <c r="F366" s="7">
        <f t="shared" si="11"/>
        <v>0</v>
      </c>
      <c r="G366" s="7"/>
      <c r="H366" s="7"/>
      <c r="I366" s="7"/>
    </row>
    <row r="367" spans="1:9" x14ac:dyDescent="0.3">
      <c r="A367" s="58"/>
      <c r="B367" s="43" t="s">
        <v>408</v>
      </c>
      <c r="C367" s="1">
        <v>0</v>
      </c>
      <c r="D367" s="1"/>
      <c r="E367" s="8"/>
      <c r="F367" s="7">
        <f t="shared" si="11"/>
        <v>0</v>
      </c>
      <c r="G367" s="7"/>
      <c r="H367" s="7"/>
      <c r="I367" s="7"/>
    </row>
    <row r="368" spans="1:9" x14ac:dyDescent="0.3">
      <c r="A368" s="58"/>
      <c r="B368" s="43" t="s">
        <v>409</v>
      </c>
      <c r="C368" s="1">
        <v>0</v>
      </c>
      <c r="D368" s="1"/>
      <c r="E368" s="8"/>
      <c r="F368" s="7">
        <f t="shared" si="11"/>
        <v>0</v>
      </c>
      <c r="G368" s="7"/>
      <c r="H368" s="7"/>
      <c r="I368" s="7"/>
    </row>
    <row r="369" spans="1:9" x14ac:dyDescent="0.3">
      <c r="A369" s="58"/>
      <c r="B369" s="43" t="s">
        <v>410</v>
      </c>
      <c r="C369" s="1">
        <v>0</v>
      </c>
      <c r="D369" s="1"/>
      <c r="E369" s="8"/>
      <c r="F369" s="7">
        <f t="shared" ref="F369:F403" si="12">IF(E369="ok",1,0)</f>
        <v>0</v>
      </c>
      <c r="G369" s="7"/>
      <c r="H369" s="7"/>
      <c r="I369" s="7"/>
    </row>
    <row r="370" spans="1:9" x14ac:dyDescent="0.3">
      <c r="A370" s="58"/>
      <c r="B370" s="43" t="s">
        <v>411</v>
      </c>
      <c r="C370" s="1">
        <v>0</v>
      </c>
      <c r="D370" s="1"/>
      <c r="E370" s="8"/>
      <c r="F370" s="7">
        <f t="shared" si="12"/>
        <v>0</v>
      </c>
      <c r="G370" s="7"/>
      <c r="H370" s="7"/>
      <c r="I370" s="7"/>
    </row>
    <row r="371" spans="1:9" x14ac:dyDescent="0.3">
      <c r="A371" s="58"/>
      <c r="B371" s="43" t="s">
        <v>412</v>
      </c>
      <c r="C371" s="1">
        <v>0</v>
      </c>
      <c r="D371" s="1"/>
      <c r="E371" s="8"/>
      <c r="F371" s="7">
        <f t="shared" si="12"/>
        <v>0</v>
      </c>
      <c r="G371" s="7"/>
      <c r="H371" s="7"/>
      <c r="I371" s="7"/>
    </row>
    <row r="372" spans="1:9" x14ac:dyDescent="0.3">
      <c r="A372" s="58"/>
      <c r="B372" s="43" t="s">
        <v>413</v>
      </c>
      <c r="C372" s="1">
        <v>0</v>
      </c>
      <c r="D372" s="1"/>
      <c r="E372" s="8"/>
      <c r="F372" s="7">
        <f t="shared" si="12"/>
        <v>0</v>
      </c>
      <c r="G372" s="7"/>
      <c r="H372" s="7"/>
      <c r="I372" s="7"/>
    </row>
    <row r="373" spans="1:9" x14ac:dyDescent="0.3">
      <c r="A373" s="58"/>
      <c r="B373" s="43" t="s">
        <v>414</v>
      </c>
      <c r="C373" s="1">
        <v>0</v>
      </c>
      <c r="D373" s="1"/>
      <c r="E373" s="8"/>
      <c r="F373" s="7">
        <f t="shared" si="12"/>
        <v>0</v>
      </c>
      <c r="G373" s="7"/>
      <c r="H373" s="7"/>
      <c r="I373" s="7"/>
    </row>
    <row r="374" spans="1:9" x14ac:dyDescent="0.3">
      <c r="A374" s="58"/>
      <c r="B374" s="43" t="s">
        <v>415</v>
      </c>
      <c r="C374" s="1">
        <v>0</v>
      </c>
      <c r="D374" s="1"/>
      <c r="E374" s="8"/>
      <c r="F374" s="7">
        <f t="shared" si="12"/>
        <v>0</v>
      </c>
      <c r="G374" s="7"/>
      <c r="H374" s="7"/>
      <c r="I374" s="7"/>
    </row>
    <row r="375" spans="1:9" x14ac:dyDescent="0.3">
      <c r="A375" s="58"/>
      <c r="B375" s="43" t="s">
        <v>416</v>
      </c>
      <c r="C375" s="1">
        <v>0</v>
      </c>
      <c r="D375" s="1"/>
      <c r="E375" s="8"/>
      <c r="F375" s="7">
        <f t="shared" si="12"/>
        <v>0</v>
      </c>
      <c r="G375" s="7"/>
      <c r="H375" s="7"/>
      <c r="I375" s="7"/>
    </row>
    <row r="376" spans="1:9" x14ac:dyDescent="0.3">
      <c r="A376" s="58"/>
      <c r="B376" s="43" t="s">
        <v>417</v>
      </c>
      <c r="C376" s="1">
        <v>0</v>
      </c>
      <c r="D376" s="1"/>
      <c r="E376" s="8"/>
      <c r="F376" s="7">
        <f t="shared" si="12"/>
        <v>0</v>
      </c>
      <c r="G376" s="7"/>
      <c r="H376" s="7"/>
      <c r="I376" s="7"/>
    </row>
    <row r="377" spans="1:9" x14ac:dyDescent="0.3">
      <c r="A377" s="58"/>
      <c r="B377" s="43" t="s">
        <v>418</v>
      </c>
      <c r="C377" s="1">
        <v>0</v>
      </c>
      <c r="D377" s="1"/>
      <c r="E377" s="8"/>
      <c r="F377" s="7">
        <f t="shared" si="12"/>
        <v>0</v>
      </c>
      <c r="G377" s="7"/>
      <c r="H377" s="7"/>
      <c r="I377" s="7"/>
    </row>
    <row r="378" spans="1:9" x14ac:dyDescent="0.3">
      <c r="A378" s="58"/>
      <c r="B378" s="43" t="s">
        <v>419</v>
      </c>
      <c r="C378" s="1">
        <v>0</v>
      </c>
      <c r="D378" s="1"/>
      <c r="E378" s="8"/>
      <c r="F378" s="7">
        <f t="shared" si="12"/>
        <v>0</v>
      </c>
      <c r="G378" s="7"/>
      <c r="H378" s="7"/>
      <c r="I378" s="7"/>
    </row>
    <row r="379" spans="1:9" x14ac:dyDescent="0.3">
      <c r="A379" s="58"/>
      <c r="B379" s="43" t="s">
        <v>420</v>
      </c>
      <c r="C379" s="1">
        <v>0</v>
      </c>
      <c r="D379" s="1"/>
      <c r="E379" s="8"/>
      <c r="F379" s="7">
        <f t="shared" si="12"/>
        <v>0</v>
      </c>
      <c r="G379" s="7"/>
      <c r="H379" s="7"/>
      <c r="I379" s="7"/>
    </row>
    <row r="380" spans="1:9" x14ac:dyDescent="0.3">
      <c r="A380" s="58"/>
      <c r="B380" s="43" t="s">
        <v>421</v>
      </c>
      <c r="C380" s="1">
        <v>0</v>
      </c>
      <c r="D380" s="1"/>
      <c r="E380" s="8"/>
      <c r="F380" s="7">
        <f t="shared" si="12"/>
        <v>0</v>
      </c>
      <c r="G380" s="7"/>
      <c r="H380" s="7"/>
      <c r="I380" s="7"/>
    </row>
    <row r="381" spans="1:9" x14ac:dyDescent="0.3">
      <c r="A381" s="58"/>
      <c r="B381" s="43" t="s">
        <v>422</v>
      </c>
      <c r="C381" s="1">
        <v>0</v>
      </c>
      <c r="D381" s="1"/>
      <c r="E381" s="8"/>
      <c r="F381" s="7">
        <f t="shared" si="12"/>
        <v>0</v>
      </c>
      <c r="G381" s="7"/>
      <c r="H381" s="7"/>
      <c r="I381" s="7"/>
    </row>
    <row r="382" spans="1:9" x14ac:dyDescent="0.3">
      <c r="A382" s="58"/>
      <c r="B382" s="43" t="s">
        <v>423</v>
      </c>
      <c r="C382" s="1">
        <v>0</v>
      </c>
      <c r="D382" s="1"/>
      <c r="E382" s="8"/>
      <c r="F382" s="7">
        <f t="shared" si="12"/>
        <v>0</v>
      </c>
      <c r="G382" s="7"/>
      <c r="H382" s="7"/>
      <c r="I382" s="7"/>
    </row>
    <row r="383" spans="1:9" x14ac:dyDescent="0.3">
      <c r="A383" s="58"/>
      <c r="B383" s="43" t="s">
        <v>424</v>
      </c>
      <c r="C383" s="1">
        <v>0</v>
      </c>
      <c r="D383" s="1"/>
      <c r="E383" s="8"/>
      <c r="F383" s="7">
        <f t="shared" si="12"/>
        <v>0</v>
      </c>
      <c r="G383" s="7"/>
      <c r="H383" s="7"/>
      <c r="I383" s="7"/>
    </row>
    <row r="384" spans="1:9" x14ac:dyDescent="0.3">
      <c r="A384" s="58"/>
      <c r="B384" s="43" t="s">
        <v>425</v>
      </c>
      <c r="C384" s="1">
        <v>0</v>
      </c>
      <c r="D384" s="1"/>
      <c r="E384" s="8"/>
      <c r="F384" s="7">
        <f t="shared" si="12"/>
        <v>0</v>
      </c>
      <c r="G384" s="7"/>
      <c r="H384" s="7"/>
      <c r="I384" s="7"/>
    </row>
    <row r="385" spans="1:9" x14ac:dyDescent="0.3">
      <c r="A385" s="58"/>
      <c r="B385" s="43" t="s">
        <v>426</v>
      </c>
      <c r="C385" s="1">
        <v>0</v>
      </c>
      <c r="D385" s="1"/>
      <c r="E385" s="8"/>
      <c r="F385" s="7">
        <f t="shared" si="12"/>
        <v>0</v>
      </c>
      <c r="G385" s="7"/>
      <c r="H385" s="7"/>
      <c r="I385" s="7"/>
    </row>
    <row r="386" spans="1:9" x14ac:dyDescent="0.3">
      <c r="A386" s="58"/>
      <c r="B386" s="43" t="s">
        <v>427</v>
      </c>
      <c r="C386" s="1">
        <v>0</v>
      </c>
      <c r="D386" s="1"/>
      <c r="E386" s="8"/>
      <c r="F386" s="7">
        <f t="shared" si="12"/>
        <v>0</v>
      </c>
      <c r="G386" s="7"/>
      <c r="H386" s="7"/>
      <c r="I386" s="7"/>
    </row>
    <row r="387" spans="1:9" x14ac:dyDescent="0.3">
      <c r="A387" s="58"/>
      <c r="B387" s="43" t="s">
        <v>428</v>
      </c>
      <c r="C387" s="1">
        <v>0</v>
      </c>
      <c r="D387" s="1"/>
      <c r="E387" s="8"/>
      <c r="F387" s="7">
        <f t="shared" si="12"/>
        <v>0</v>
      </c>
      <c r="G387" s="7"/>
      <c r="H387" s="7"/>
      <c r="I387" s="7"/>
    </row>
    <row r="388" spans="1:9" x14ac:dyDescent="0.3">
      <c r="A388" s="58"/>
      <c r="B388" s="43" t="s">
        <v>429</v>
      </c>
      <c r="C388" s="1">
        <v>0</v>
      </c>
      <c r="D388" s="1"/>
      <c r="E388" s="8"/>
      <c r="F388" s="7">
        <f t="shared" si="12"/>
        <v>0</v>
      </c>
      <c r="G388" s="7"/>
      <c r="H388" s="7"/>
      <c r="I388" s="7"/>
    </row>
    <row r="389" spans="1:9" x14ac:dyDescent="0.3">
      <c r="A389" s="58"/>
      <c r="B389" s="43" t="s">
        <v>430</v>
      </c>
      <c r="C389" s="1">
        <v>0</v>
      </c>
      <c r="D389" s="1"/>
      <c r="E389" s="8"/>
      <c r="F389" s="7">
        <f t="shared" si="12"/>
        <v>0</v>
      </c>
      <c r="G389" s="7"/>
      <c r="H389" s="7"/>
      <c r="I389" s="7"/>
    </row>
    <row r="390" spans="1:9" x14ac:dyDescent="0.3">
      <c r="A390" s="58"/>
      <c r="B390" s="43" t="s">
        <v>431</v>
      </c>
      <c r="C390" s="1">
        <v>0</v>
      </c>
      <c r="D390" s="1"/>
      <c r="E390" s="8"/>
      <c r="F390" s="7">
        <f t="shared" si="12"/>
        <v>0</v>
      </c>
      <c r="G390" s="7"/>
      <c r="H390" s="7"/>
      <c r="I390" s="7"/>
    </row>
    <row r="391" spans="1:9" x14ac:dyDescent="0.3">
      <c r="A391" s="58"/>
      <c r="B391" s="43" t="s">
        <v>432</v>
      </c>
      <c r="C391" s="1">
        <v>0</v>
      </c>
      <c r="D391" s="1"/>
      <c r="E391" s="8"/>
      <c r="F391" s="7">
        <f t="shared" si="12"/>
        <v>0</v>
      </c>
      <c r="G391" s="7"/>
      <c r="H391" s="7"/>
      <c r="I391" s="7"/>
    </row>
    <row r="392" spans="1:9" x14ac:dyDescent="0.3">
      <c r="A392" s="58"/>
      <c r="B392" s="43" t="s">
        <v>433</v>
      </c>
      <c r="C392" s="1">
        <v>0</v>
      </c>
      <c r="D392" s="1"/>
      <c r="E392" s="8"/>
      <c r="F392" s="7">
        <f t="shared" si="12"/>
        <v>0</v>
      </c>
      <c r="G392" s="7"/>
      <c r="H392" s="7"/>
      <c r="I392" s="7"/>
    </row>
    <row r="393" spans="1:9" x14ac:dyDescent="0.3">
      <c r="A393" s="58"/>
      <c r="B393" s="43" t="s">
        <v>434</v>
      </c>
      <c r="C393" s="1">
        <v>0</v>
      </c>
      <c r="D393" s="1"/>
      <c r="E393" s="8"/>
      <c r="F393" s="7">
        <f t="shared" si="12"/>
        <v>0</v>
      </c>
      <c r="G393" s="7"/>
      <c r="H393" s="7"/>
      <c r="I393" s="7"/>
    </row>
    <row r="394" spans="1:9" x14ac:dyDescent="0.3">
      <c r="A394" s="58"/>
      <c r="B394" s="43" t="s">
        <v>435</v>
      </c>
      <c r="C394" s="1">
        <v>0</v>
      </c>
      <c r="D394" s="1"/>
      <c r="E394" s="8"/>
      <c r="F394" s="7">
        <f t="shared" si="12"/>
        <v>0</v>
      </c>
      <c r="G394" s="7"/>
      <c r="H394" s="7"/>
      <c r="I394" s="7"/>
    </row>
    <row r="395" spans="1:9" x14ac:dyDescent="0.3">
      <c r="A395" s="57"/>
      <c r="B395" s="43" t="s">
        <v>436</v>
      </c>
      <c r="C395" s="1">
        <v>0</v>
      </c>
      <c r="D395" s="1"/>
      <c r="E395" s="8"/>
      <c r="F395" s="7">
        <f t="shared" si="12"/>
        <v>0</v>
      </c>
      <c r="G395" s="7"/>
      <c r="H395" s="7"/>
      <c r="I395" s="7"/>
    </row>
    <row r="396" spans="1:9" x14ac:dyDescent="0.3">
      <c r="A396" s="57"/>
      <c r="B396" s="43" t="s">
        <v>437</v>
      </c>
      <c r="C396" s="1">
        <v>0</v>
      </c>
      <c r="D396" s="1"/>
      <c r="E396" s="8"/>
      <c r="F396" s="7">
        <f t="shared" si="12"/>
        <v>0</v>
      </c>
      <c r="G396" s="7"/>
      <c r="H396" s="7"/>
      <c r="I396" s="7"/>
    </row>
    <row r="397" spans="1:9" x14ac:dyDescent="0.3">
      <c r="A397" s="57"/>
      <c r="B397" s="43" t="s">
        <v>438</v>
      </c>
      <c r="C397" s="1">
        <v>0</v>
      </c>
      <c r="D397" s="1"/>
      <c r="E397" s="8"/>
      <c r="F397" s="7">
        <f t="shared" si="12"/>
        <v>0</v>
      </c>
      <c r="G397" s="7"/>
      <c r="H397" s="7"/>
      <c r="I397" s="7"/>
    </row>
    <row r="398" spans="1:9" x14ac:dyDescent="0.3">
      <c r="A398" s="57"/>
      <c r="B398" s="43" t="s">
        <v>439</v>
      </c>
      <c r="C398" s="1">
        <v>0</v>
      </c>
      <c r="D398" s="1"/>
      <c r="E398" s="8"/>
      <c r="F398" s="7">
        <f t="shared" si="12"/>
        <v>0</v>
      </c>
      <c r="G398" s="7"/>
      <c r="H398" s="7"/>
      <c r="I398" s="7"/>
    </row>
    <row r="399" spans="1:9" x14ac:dyDescent="0.3">
      <c r="A399" s="57"/>
      <c r="B399" s="43" t="s">
        <v>440</v>
      </c>
      <c r="C399" s="1">
        <v>0</v>
      </c>
      <c r="D399" s="1"/>
      <c r="E399" s="8"/>
      <c r="F399" s="7">
        <f t="shared" si="12"/>
        <v>0</v>
      </c>
      <c r="G399" s="7"/>
      <c r="H399" s="7"/>
      <c r="I399" s="7"/>
    </row>
    <row r="400" spans="1:9" x14ac:dyDescent="0.3">
      <c r="A400" s="57"/>
      <c r="B400" s="43" t="s">
        <v>441</v>
      </c>
      <c r="C400" s="1">
        <v>0</v>
      </c>
      <c r="D400" s="1"/>
      <c r="E400" s="8"/>
      <c r="F400" s="7">
        <f t="shared" si="12"/>
        <v>0</v>
      </c>
      <c r="G400" s="7"/>
      <c r="H400" s="7"/>
      <c r="I400" s="7"/>
    </row>
    <row r="401" spans="1:9" x14ac:dyDescent="0.3">
      <c r="A401" s="57"/>
      <c r="B401" s="43" t="s">
        <v>442</v>
      </c>
      <c r="C401" s="1">
        <v>0</v>
      </c>
      <c r="D401" s="1"/>
      <c r="E401" s="8"/>
      <c r="F401" s="7">
        <f>IF(E401="ok",1,0)</f>
        <v>0</v>
      </c>
      <c r="G401" s="7"/>
      <c r="H401" s="7"/>
      <c r="I401" s="7"/>
    </row>
    <row r="402" spans="1:9" x14ac:dyDescent="0.3">
      <c r="A402" s="57"/>
      <c r="B402" s="43" t="s">
        <v>443</v>
      </c>
      <c r="C402" s="1">
        <v>0</v>
      </c>
      <c r="D402" s="1"/>
      <c r="E402" s="8"/>
      <c r="F402" s="7">
        <f>IF(E402="ok",1,0)</f>
        <v>0</v>
      </c>
      <c r="G402" s="7"/>
      <c r="H402" s="7"/>
      <c r="I402" s="7"/>
    </row>
    <row r="403" spans="1:9" x14ac:dyDescent="0.3">
      <c r="A403" s="59"/>
      <c r="B403" s="43" t="s">
        <v>444</v>
      </c>
      <c r="C403" s="1">
        <v>0</v>
      </c>
      <c r="D403" s="1"/>
      <c r="E403" s="8"/>
      <c r="F403" s="7">
        <f t="shared" si="12"/>
        <v>0</v>
      </c>
      <c r="G403" s="7"/>
      <c r="H403" s="7"/>
      <c r="I403" s="7"/>
    </row>
    <row r="404" spans="1:9" x14ac:dyDescent="0.3">
      <c r="A404" s="13"/>
      <c r="B404" s="53" t="s">
        <v>13</v>
      </c>
      <c r="C404" s="54">
        <f>SUBTOTAL(109,INTERNE[imprimé])</f>
        <v>30</v>
      </c>
      <c r="D404" s="54">
        <f>COUNTA(INTERNE[kgb])</f>
        <v>0</v>
      </c>
      <c r="E404" s="54">
        <f>COUNTA(INTERNE[[Validation ]])</f>
        <v>0</v>
      </c>
      <c r="F404" s="55">
        <f>SUBTOTAL(105,INTERNE[Nombre de place])</f>
        <v>0</v>
      </c>
      <c r="G404" s="55"/>
      <c r="H404" s="55"/>
      <c r="I404" s="55"/>
    </row>
    <row r="406" spans="1:9" x14ac:dyDescent="0.3">
      <c r="A406" s="6" t="s">
        <v>7</v>
      </c>
      <c r="B406" s="47">
        <v>10000</v>
      </c>
    </row>
  </sheetData>
  <mergeCells count="15">
    <mergeCell ref="A4:A403"/>
    <mergeCell ref="K3:M3"/>
    <mergeCell ref="N10:O10"/>
    <mergeCell ref="N11:O11"/>
    <mergeCell ref="K4:O5"/>
    <mergeCell ref="K6:M6"/>
    <mergeCell ref="K10:M10"/>
    <mergeCell ref="K7:M7"/>
    <mergeCell ref="K8:M8"/>
    <mergeCell ref="N9:O9"/>
    <mergeCell ref="N6:O6"/>
    <mergeCell ref="N7:O7"/>
    <mergeCell ref="N8:O8"/>
    <mergeCell ref="K9:M9"/>
    <mergeCell ref="K11:M11"/>
  </mergeCells>
  <conditionalFormatting sqref="B4:B403">
    <cfRule type="expression" dxfId="104" priority="6">
      <formula>C4&gt;0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K132"/>
  <sheetViews>
    <sheetView topLeftCell="A4" zoomScale="50" zoomScaleNormal="50" zoomScaleSheetLayoutView="68" workbookViewId="0">
      <selection activeCell="G11" sqref="G11"/>
    </sheetView>
  </sheetViews>
  <sheetFormatPr baseColWidth="10" defaultColWidth="11.44140625" defaultRowHeight="15.6" x14ac:dyDescent="0.3"/>
  <cols>
    <col min="1" max="1" width="30.6640625" style="6" customWidth="1"/>
    <col min="2" max="2" width="12.6640625" style="6" customWidth="1"/>
    <col min="3" max="3" width="39.5546875" style="6" customWidth="1"/>
    <col min="4" max="10" width="15.6640625" style="6" customWidth="1"/>
    <col min="11" max="11" width="12.6640625" style="6" customWidth="1"/>
    <col min="12" max="16384" width="11.44140625" style="6"/>
  </cols>
  <sheetData>
    <row r="1" spans="1:11" ht="33" customHeight="1" x14ac:dyDescent="0.3">
      <c r="A1" s="71" t="s">
        <v>445</v>
      </c>
      <c r="B1" s="72"/>
      <c r="C1" s="72"/>
      <c r="D1" s="72"/>
      <c r="E1" s="72"/>
      <c r="F1" s="72"/>
      <c r="G1" s="72"/>
      <c r="H1" s="72"/>
      <c r="I1" s="72"/>
      <c r="J1" s="73"/>
    </row>
    <row r="2" spans="1:11" x14ac:dyDescent="0.3">
      <c r="A2" s="17" t="s">
        <v>10</v>
      </c>
      <c r="B2" s="17" t="s">
        <v>40</v>
      </c>
      <c r="C2" s="18" t="s">
        <v>11</v>
      </c>
      <c r="D2" s="18" t="s">
        <v>447</v>
      </c>
      <c r="E2" s="18" t="s">
        <v>448</v>
      </c>
      <c r="F2" s="18" t="s">
        <v>449</v>
      </c>
      <c r="G2" s="18" t="s">
        <v>450</v>
      </c>
      <c r="H2" s="18" t="s">
        <v>451</v>
      </c>
      <c r="I2" s="18" t="s">
        <v>452</v>
      </c>
      <c r="J2" s="19" t="s">
        <v>12</v>
      </c>
      <c r="K2" s="18" t="s">
        <v>26</v>
      </c>
    </row>
    <row r="3" spans="1:11" x14ac:dyDescent="0.3">
      <c r="A3" s="17" t="s">
        <v>480</v>
      </c>
      <c r="B3" s="17" t="s">
        <v>456</v>
      </c>
      <c r="C3" s="18" t="s">
        <v>479</v>
      </c>
      <c r="D3" s="44">
        <v>0</v>
      </c>
      <c r="E3" s="44"/>
      <c r="F3" s="44"/>
      <c r="G3" s="44"/>
      <c r="H3" s="44"/>
      <c r="I3" s="44"/>
      <c r="J3" s="45">
        <f>SUM(Tableau16[[#This Row],[JANVIER ]:[JUIN]])</f>
        <v>0</v>
      </c>
      <c r="K3" s="18">
        <f>IF(Tableau16[[#This Row],[Montant ]]&lt;18000,0,IF(Tableau16[[#This Row],[Montant ]]&gt;=30000,2,IF(Tableau16[[#This Row],[Montant ]]&gt;=18000,1,0)))</f>
        <v>0</v>
      </c>
    </row>
    <row r="4" spans="1:11" x14ac:dyDescent="0.3">
      <c r="A4" s="17" t="s">
        <v>470</v>
      </c>
      <c r="B4" s="17" t="s">
        <v>454</v>
      </c>
      <c r="C4" s="18" t="s">
        <v>471</v>
      </c>
      <c r="D4" s="44">
        <v>0</v>
      </c>
      <c r="E4" s="44"/>
      <c r="F4" s="44"/>
      <c r="G4" s="44"/>
      <c r="H4" s="44"/>
      <c r="I4" s="44"/>
      <c r="J4" s="45">
        <f>SUM(Tableau16[[#This Row],[JANVIER ]:[JUIN]])</f>
        <v>0</v>
      </c>
      <c r="K4" s="18">
        <f>IF(Tableau16[[#This Row],[Montant ]]&lt;18000,0,IF(Tableau16[[#This Row],[Montant ]]&gt;=30000,2,IF(Tableau16[[#This Row],[Montant ]]&gt;=18000,1,0)))</f>
        <v>0</v>
      </c>
    </row>
    <row r="5" spans="1:11" x14ac:dyDescent="0.3">
      <c r="A5" s="17" t="s">
        <v>546</v>
      </c>
      <c r="B5" s="17"/>
      <c r="C5" s="18"/>
      <c r="D5" s="44">
        <v>0</v>
      </c>
      <c r="E5" s="44"/>
      <c r="F5" s="44"/>
      <c r="G5" s="44"/>
      <c r="H5" s="44"/>
      <c r="I5" s="44"/>
      <c r="J5" s="45">
        <f>SUM(Tableau16[[#This Row],[JANVIER ]:[JUIN]])</f>
        <v>0</v>
      </c>
      <c r="K5" s="18">
        <f>IF(Tableau16[[#This Row],[Montant ]]&lt;18000,0,IF(Tableau16[[#This Row],[Montant ]]&gt;=30000,2,IF(Tableau16[[#This Row],[Montant ]]&gt;=18000,1,0)))</f>
        <v>0</v>
      </c>
    </row>
    <row r="6" spans="1:11" x14ac:dyDescent="0.3">
      <c r="A6" s="17" t="s">
        <v>547</v>
      </c>
      <c r="B6" s="17" t="s">
        <v>456</v>
      </c>
      <c r="C6" s="18"/>
      <c r="D6" s="44">
        <v>0</v>
      </c>
      <c r="E6" s="44"/>
      <c r="F6" s="44"/>
      <c r="G6" s="44"/>
      <c r="H6" s="44"/>
      <c r="I6" s="44"/>
      <c r="J6" s="45">
        <f>SUM(Tableau16[[#This Row],[JANVIER ]:[JUIN]])</f>
        <v>0</v>
      </c>
      <c r="K6" s="18">
        <f>IF(Tableau16[[#This Row],[Montant ]]&lt;18000,0,IF(Tableau16[[#This Row],[Montant ]]&gt;=30000,2,IF(Tableau16[[#This Row],[Montant ]]&gt;=18000,1,0)))</f>
        <v>0</v>
      </c>
    </row>
    <row r="7" spans="1:11" x14ac:dyDescent="0.3">
      <c r="A7" s="17" t="s">
        <v>562</v>
      </c>
      <c r="B7" s="17" t="s">
        <v>456</v>
      </c>
      <c r="C7" s="18"/>
      <c r="D7" s="44">
        <v>0</v>
      </c>
      <c r="E7" s="44"/>
      <c r="F7" s="44"/>
      <c r="G7" s="44"/>
      <c r="H7" s="44"/>
      <c r="I7" s="44"/>
      <c r="J7" s="45">
        <f>SUM(Tableau16[[#This Row],[JANVIER ]:[JUIN]])</f>
        <v>0</v>
      </c>
      <c r="K7" s="18">
        <f>IF(Tableau16[[#This Row],[Montant ]]&lt;18000,0,IF(Tableau16[[#This Row],[Montant ]]&gt;=30000,2,IF(Tableau16[[#This Row],[Montant ]]&gt;=18000,1,0)))</f>
        <v>0</v>
      </c>
    </row>
    <row r="8" spans="1:11" x14ac:dyDescent="0.3">
      <c r="A8" s="17" t="s">
        <v>532</v>
      </c>
      <c r="B8" s="17" t="s">
        <v>477</v>
      </c>
      <c r="C8" s="18"/>
      <c r="D8" s="44">
        <v>0</v>
      </c>
      <c r="E8" s="44"/>
      <c r="F8" s="44"/>
      <c r="G8" s="44"/>
      <c r="H8" s="44"/>
      <c r="I8" s="44"/>
      <c r="J8" s="45">
        <f>SUM(Tableau16[[#This Row],[JANVIER ]:[JUIN]])</f>
        <v>0</v>
      </c>
      <c r="K8" s="18">
        <f>IF(Tableau16[[#This Row],[Montant ]]&lt;18000,0,IF(Tableau16[[#This Row],[Montant ]]&gt;=30000,2,IF(Tableau16[[#This Row],[Montant ]]&gt;=18000,1,0)))</f>
        <v>0</v>
      </c>
    </row>
    <row r="9" spans="1:11" x14ac:dyDescent="0.3">
      <c r="A9" s="17" t="s">
        <v>533</v>
      </c>
      <c r="B9" s="17"/>
      <c r="C9" s="18"/>
      <c r="D9" s="44">
        <v>0</v>
      </c>
      <c r="E9" s="44"/>
      <c r="F9" s="44"/>
      <c r="G9" s="44"/>
      <c r="H9" s="44"/>
      <c r="I9" s="44"/>
      <c r="J9" s="45">
        <f>SUM(Tableau16[[#This Row],[JANVIER ]:[JUIN]])</f>
        <v>0</v>
      </c>
      <c r="K9" s="18">
        <f>IF(Tableau16[[#This Row],[Montant ]]&lt;18000,0,IF(Tableau16[[#This Row],[Montant ]]&gt;=30000,2,IF(Tableau16[[#This Row],[Montant ]]&gt;=18000,1,0)))</f>
        <v>0</v>
      </c>
    </row>
    <row r="10" spans="1:11" x14ac:dyDescent="0.3">
      <c r="A10" s="17" t="s">
        <v>534</v>
      </c>
      <c r="B10" s="17"/>
      <c r="C10" s="18"/>
      <c r="D10" s="44">
        <v>0</v>
      </c>
      <c r="E10" s="44"/>
      <c r="F10" s="44"/>
      <c r="G10" s="44"/>
      <c r="H10" s="44"/>
      <c r="I10" s="44"/>
      <c r="J10" s="45">
        <f>SUM(Tableau16[[#This Row],[JANVIER ]:[JUIN]])</f>
        <v>0</v>
      </c>
      <c r="K10" s="18">
        <f>IF(Tableau16[[#This Row],[Montant ]]&lt;18000,0,IF(Tableau16[[#This Row],[Montant ]]&gt;=30000,2,IF(Tableau16[[#This Row],[Montant ]]&gt;=18000,1,0)))</f>
        <v>0</v>
      </c>
    </row>
    <row r="11" spans="1:11" x14ac:dyDescent="0.3">
      <c r="A11" s="17" t="s">
        <v>493</v>
      </c>
      <c r="B11" s="17" t="s">
        <v>456</v>
      </c>
      <c r="C11" s="18" t="s">
        <v>492</v>
      </c>
      <c r="D11" s="44">
        <v>0</v>
      </c>
      <c r="E11" s="44">
        <v>0</v>
      </c>
      <c r="F11" s="44">
        <v>5000</v>
      </c>
      <c r="G11" s="44"/>
      <c r="H11" s="44"/>
      <c r="I11" s="44"/>
      <c r="J11" s="45">
        <f>SUM(Tableau16[[#This Row],[JANVIER ]:[JUIN]])</f>
        <v>5000</v>
      </c>
      <c r="K11" s="18">
        <f>IF(Tableau16[[#This Row],[Montant ]]&lt;18000,0,IF(Tableau16[[#This Row],[Montant ]]&gt;=30000,2,IF(Tableau16[[#This Row],[Montant ]]&gt;=18000,1,0)))</f>
        <v>0</v>
      </c>
    </row>
    <row r="12" spans="1:11" x14ac:dyDescent="0.3">
      <c r="A12" s="17" t="s">
        <v>478</v>
      </c>
      <c r="B12" s="17" t="s">
        <v>456</v>
      </c>
      <c r="C12" s="18" t="s">
        <v>475</v>
      </c>
      <c r="D12" s="44">
        <v>0</v>
      </c>
      <c r="E12" s="44"/>
      <c r="F12" s="44"/>
      <c r="G12" s="44"/>
      <c r="H12" s="44"/>
      <c r="I12" s="44"/>
      <c r="J12" s="45">
        <f>SUM(Tableau16[[#This Row],[JANVIER ]:[JUIN]])</f>
        <v>0</v>
      </c>
      <c r="K12" s="18">
        <f>IF(Tableau16[[#This Row],[Montant ]]&lt;18000,0,IF(Tableau16[[#This Row],[Montant ]]&gt;=30000,2,IF(Tableau16[[#This Row],[Montant ]]&gt;=18000,1,0)))</f>
        <v>0</v>
      </c>
    </row>
    <row r="13" spans="1:11" x14ac:dyDescent="0.3">
      <c r="A13" s="17" t="s">
        <v>521</v>
      </c>
      <c r="B13" s="17" t="s">
        <v>454</v>
      </c>
      <c r="C13" s="18" t="s">
        <v>522</v>
      </c>
      <c r="D13" s="44">
        <v>0</v>
      </c>
      <c r="E13" s="44"/>
      <c r="F13" s="44"/>
      <c r="G13" s="44"/>
      <c r="H13" s="44"/>
      <c r="I13" s="44"/>
      <c r="J13" s="45">
        <f>SUM(Tableau16[[#This Row],[JANVIER ]:[JUIN]])</f>
        <v>0</v>
      </c>
      <c r="K13" s="18">
        <f>IF(Tableau16[[#This Row],[Montant ]]&lt;18000,0,IF(Tableau16[[#This Row],[Montant ]]&gt;=30000,2,IF(Tableau16[[#This Row],[Montant ]]&gt;=18000,1,0)))</f>
        <v>0</v>
      </c>
    </row>
    <row r="14" spans="1:11" x14ac:dyDescent="0.3">
      <c r="A14" s="17" t="s">
        <v>544</v>
      </c>
      <c r="B14" s="17" t="s">
        <v>464</v>
      </c>
      <c r="C14" s="18"/>
      <c r="D14" s="44">
        <v>0</v>
      </c>
      <c r="E14" s="44"/>
      <c r="F14" s="44"/>
      <c r="G14" s="44"/>
      <c r="H14" s="44"/>
      <c r="I14" s="44"/>
      <c r="J14" s="45">
        <f>SUM(Tableau16[[#This Row],[JANVIER ]:[JUIN]])</f>
        <v>0</v>
      </c>
      <c r="K14" s="18">
        <f>IF(Tableau16[[#This Row],[Montant ]]&lt;18000,0,IF(Tableau16[[#This Row],[Montant ]]&gt;=30000,2,IF(Tableau16[[#This Row],[Montant ]]&gt;=18000,1,0)))</f>
        <v>0</v>
      </c>
    </row>
    <row r="15" spans="1:11" x14ac:dyDescent="0.3">
      <c r="A15" s="17" t="s">
        <v>491</v>
      </c>
      <c r="B15" s="17" t="s">
        <v>464</v>
      </c>
      <c r="C15" s="18" t="s">
        <v>492</v>
      </c>
      <c r="D15" s="44">
        <v>0</v>
      </c>
      <c r="E15" s="44"/>
      <c r="F15" s="44"/>
      <c r="G15" s="44"/>
      <c r="H15" s="44"/>
      <c r="I15" s="44"/>
      <c r="J15" s="45">
        <f>SUM(Tableau16[[#This Row],[JANVIER ]:[JUIN]])</f>
        <v>0</v>
      </c>
      <c r="K15" s="18">
        <f>IF(Tableau16[[#This Row],[Montant ]]&lt;18000,0,IF(Tableau16[[#This Row],[Montant ]]&gt;=30000,2,IF(Tableau16[[#This Row],[Montant ]]&gt;=18000,1,0)))</f>
        <v>0</v>
      </c>
    </row>
    <row r="16" spans="1:11" x14ac:dyDescent="0.3">
      <c r="A16" s="17" t="s">
        <v>536</v>
      </c>
      <c r="B16" s="17" t="s">
        <v>464</v>
      </c>
      <c r="C16" s="18"/>
      <c r="D16" s="44">
        <v>0</v>
      </c>
      <c r="E16" s="44"/>
      <c r="F16" s="44"/>
      <c r="G16" s="44"/>
      <c r="H16" s="44"/>
      <c r="I16" s="44"/>
      <c r="J16" s="45">
        <f>SUM(Tableau16[[#This Row],[JANVIER ]:[JUIN]])</f>
        <v>0</v>
      </c>
      <c r="K16" s="18">
        <f>IF(Tableau16[[#This Row],[Montant ]]&lt;18000,0,IF(Tableau16[[#This Row],[Montant ]]&gt;=30000,2,IF(Tableau16[[#This Row],[Montant ]]&gt;=18000,1,0)))</f>
        <v>0</v>
      </c>
    </row>
    <row r="17" spans="1:11" x14ac:dyDescent="0.3">
      <c r="A17" s="17" t="s">
        <v>498</v>
      </c>
      <c r="B17" s="17" t="s">
        <v>456</v>
      </c>
      <c r="C17" s="18" t="s">
        <v>499</v>
      </c>
      <c r="D17" s="44">
        <v>0</v>
      </c>
      <c r="E17" s="44"/>
      <c r="F17" s="44"/>
      <c r="G17" s="44"/>
      <c r="H17" s="44"/>
      <c r="I17" s="44"/>
      <c r="J17" s="45">
        <f>SUM(Tableau16[[#This Row],[JANVIER ]:[JUIN]])</f>
        <v>0</v>
      </c>
      <c r="K17" s="18">
        <f>IF(Tableau16[[#This Row],[Montant ]]&lt;18000,0,IF(Tableau16[[#This Row],[Montant ]]&gt;=30000,2,IF(Tableau16[[#This Row],[Montant ]]&gt;=18000,1,0)))</f>
        <v>0</v>
      </c>
    </row>
    <row r="18" spans="1:11" x14ac:dyDescent="0.3">
      <c r="A18" s="17" t="s">
        <v>481</v>
      </c>
      <c r="B18" s="17" t="s">
        <v>454</v>
      </c>
      <c r="C18" s="18" t="s">
        <v>482</v>
      </c>
      <c r="D18" s="44">
        <v>0</v>
      </c>
      <c r="E18" s="44"/>
      <c r="F18" s="44"/>
      <c r="G18" s="44"/>
      <c r="H18" s="44"/>
      <c r="I18" s="44"/>
      <c r="J18" s="45">
        <f>SUM(Tableau16[[#This Row],[JANVIER ]:[JUIN]])</f>
        <v>0</v>
      </c>
      <c r="K18" s="18">
        <f>IF(Tableau16[[#This Row],[Montant ]]&lt;18000,0,IF(Tableau16[[#This Row],[Montant ]]&gt;=30000,2,IF(Tableau16[[#This Row],[Montant ]]&gt;=18000,1,0)))</f>
        <v>0</v>
      </c>
    </row>
    <row r="19" spans="1:11" x14ac:dyDescent="0.3">
      <c r="A19" s="17" t="s">
        <v>525</v>
      </c>
      <c r="B19" s="17" t="s">
        <v>454</v>
      </c>
      <c r="C19" s="18" t="s">
        <v>526</v>
      </c>
      <c r="D19" s="44">
        <v>0</v>
      </c>
      <c r="E19" s="44"/>
      <c r="F19" s="44"/>
      <c r="G19" s="44"/>
      <c r="H19" s="44"/>
      <c r="I19" s="44"/>
      <c r="J19" s="45">
        <f>SUM(Tableau16[[#This Row],[JANVIER ]:[JUIN]])</f>
        <v>0</v>
      </c>
      <c r="K19" s="18">
        <f>IF(Tableau16[[#This Row],[Montant ]]&lt;18000,0,IF(Tableau16[[#This Row],[Montant ]]&gt;=30000,2,IF(Tableau16[[#This Row],[Montant ]]&gt;=18000,1,0)))</f>
        <v>0</v>
      </c>
    </row>
    <row r="20" spans="1:11" x14ac:dyDescent="0.3">
      <c r="A20" s="17" t="s">
        <v>537</v>
      </c>
      <c r="B20" s="17"/>
      <c r="C20" s="18"/>
      <c r="D20" s="44">
        <v>0</v>
      </c>
      <c r="E20" s="44"/>
      <c r="F20" s="44"/>
      <c r="G20" s="44"/>
      <c r="H20" s="44"/>
      <c r="I20" s="44"/>
      <c r="J20" s="45">
        <f>SUM(Tableau16[[#This Row],[JANVIER ]:[JUIN]])</f>
        <v>0</v>
      </c>
      <c r="K20" s="18">
        <f>IF(Tableau16[[#This Row],[Montant ]]&lt;18000,0,IF(Tableau16[[#This Row],[Montant ]]&gt;=30000,2,IF(Tableau16[[#This Row],[Montant ]]&gt;=18000,1,0)))</f>
        <v>0</v>
      </c>
    </row>
    <row r="21" spans="1:11" x14ac:dyDescent="0.3">
      <c r="A21" s="17" t="s">
        <v>545</v>
      </c>
      <c r="B21" s="17" t="s">
        <v>456</v>
      </c>
      <c r="C21" s="18"/>
      <c r="D21" s="44">
        <v>0</v>
      </c>
      <c r="E21" s="44"/>
      <c r="F21" s="44"/>
      <c r="G21" s="44"/>
      <c r="H21" s="44"/>
      <c r="I21" s="44"/>
      <c r="J21" s="45">
        <f>SUM(Tableau16[[#This Row],[JANVIER ]:[JUIN]])</f>
        <v>0</v>
      </c>
      <c r="K21" s="18">
        <f>IF(Tableau16[[#This Row],[Montant ]]&lt;18000,0,IF(Tableau16[[#This Row],[Montant ]]&gt;=30000,2,IF(Tableau16[[#This Row],[Montant ]]&gt;=18000,1,0)))</f>
        <v>0</v>
      </c>
    </row>
    <row r="22" spans="1:11" x14ac:dyDescent="0.3">
      <c r="A22" s="17" t="s">
        <v>527</v>
      </c>
      <c r="B22" s="17" t="s">
        <v>464</v>
      </c>
      <c r="C22" s="18" t="s">
        <v>528</v>
      </c>
      <c r="D22" s="44">
        <v>0</v>
      </c>
      <c r="E22" s="44"/>
      <c r="F22" s="44"/>
      <c r="G22" s="44"/>
      <c r="H22" s="44"/>
      <c r="I22" s="44"/>
      <c r="J22" s="45">
        <f>SUM(Tableau16[[#This Row],[JANVIER ]:[JUIN]])</f>
        <v>0</v>
      </c>
      <c r="K22" s="18">
        <f>IF(Tableau16[[#This Row],[Montant ]]&lt;18000,0,IF(Tableau16[[#This Row],[Montant ]]&gt;=30000,2,IF(Tableau16[[#This Row],[Montant ]]&gt;=18000,1,0)))</f>
        <v>0</v>
      </c>
    </row>
    <row r="23" spans="1:11" x14ac:dyDescent="0.3">
      <c r="A23" s="17" t="s">
        <v>538</v>
      </c>
      <c r="B23" s="17" t="s">
        <v>456</v>
      </c>
      <c r="C23" s="18"/>
      <c r="D23" s="44">
        <v>0</v>
      </c>
      <c r="E23" s="44"/>
      <c r="F23" s="44"/>
      <c r="G23" s="44"/>
      <c r="H23" s="44"/>
      <c r="I23" s="44"/>
      <c r="J23" s="45">
        <f>SUM(Tableau16[[#This Row],[JANVIER ]:[JUIN]])</f>
        <v>0</v>
      </c>
      <c r="K23" s="18">
        <f>IF(Tableau16[[#This Row],[Montant ]]&lt;18000,0,IF(Tableau16[[#This Row],[Montant ]]&gt;=30000,2,IF(Tableau16[[#This Row],[Montant ]]&gt;=18000,1,0)))</f>
        <v>0</v>
      </c>
    </row>
    <row r="24" spans="1:11" x14ac:dyDescent="0.3">
      <c r="A24" s="17" t="s">
        <v>563</v>
      </c>
      <c r="B24" s="17" t="s">
        <v>456</v>
      </c>
      <c r="C24" s="18"/>
      <c r="D24" s="44">
        <v>0</v>
      </c>
      <c r="E24" s="44">
        <v>6000</v>
      </c>
      <c r="F24" s="44"/>
      <c r="G24" s="44"/>
      <c r="H24" s="44"/>
      <c r="I24" s="44"/>
      <c r="J24" s="45">
        <f>SUM(Tableau16[[#This Row],[JANVIER ]:[JUIN]])</f>
        <v>6000</v>
      </c>
      <c r="K24" s="18">
        <f>IF(Tableau16[[#This Row],[Montant ]]&lt;18000,0,IF(Tableau16[[#This Row],[Montant ]]&gt;=30000,2,IF(Tableau16[[#This Row],[Montant ]]&gt;=18000,1,0)))</f>
        <v>0</v>
      </c>
    </row>
    <row r="25" spans="1:11" x14ac:dyDescent="0.3">
      <c r="A25" s="17" t="s">
        <v>461</v>
      </c>
      <c r="B25" s="17" t="s">
        <v>454</v>
      </c>
      <c r="C25" s="18" t="s">
        <v>462</v>
      </c>
      <c r="D25" s="44">
        <v>0</v>
      </c>
      <c r="E25" s="44">
        <v>0</v>
      </c>
      <c r="F25" s="44">
        <v>0</v>
      </c>
      <c r="G25" s="44">
        <v>1500</v>
      </c>
      <c r="H25" s="44">
        <v>0</v>
      </c>
      <c r="I25" s="44"/>
      <c r="J25" s="45">
        <f>SUM(Tableau16[[#This Row],[JANVIER ]:[JUIN]])</f>
        <v>1500</v>
      </c>
      <c r="K25" s="18">
        <f>IF(Tableau16[[#This Row],[Montant ]]&lt;18000,0,IF(Tableau16[[#This Row],[Montant ]]&gt;=30000,2,IF(Tableau16[[#This Row],[Montant ]]&gt;=18000,1,0)))</f>
        <v>0</v>
      </c>
    </row>
    <row r="26" spans="1:11" x14ac:dyDescent="0.3">
      <c r="A26" s="17" t="s">
        <v>474</v>
      </c>
      <c r="B26" s="17" t="s">
        <v>456</v>
      </c>
      <c r="C26" s="18" t="s">
        <v>475</v>
      </c>
      <c r="D26" s="44">
        <v>0</v>
      </c>
      <c r="E26" s="44"/>
      <c r="F26" s="44"/>
      <c r="G26" s="44"/>
      <c r="H26" s="44"/>
      <c r="I26" s="44"/>
      <c r="J26" s="45">
        <f>SUM(Tableau16[[#This Row],[JANVIER ]:[JUIN]])</f>
        <v>0</v>
      </c>
      <c r="K26" s="18">
        <f>IF(Tableau16[[#This Row],[Montant ]]&lt;18000,0,IF(Tableau16[[#This Row],[Montant ]]&gt;=30000,2,IF(Tableau16[[#This Row],[Montant ]]&gt;=18000,1,0)))</f>
        <v>0</v>
      </c>
    </row>
    <row r="27" spans="1:11" x14ac:dyDescent="0.3">
      <c r="A27" s="17" t="s">
        <v>500</v>
      </c>
      <c r="B27" s="17" t="s">
        <v>456</v>
      </c>
      <c r="C27" s="18" t="s">
        <v>499</v>
      </c>
      <c r="D27" s="44">
        <v>0</v>
      </c>
      <c r="E27" s="44"/>
      <c r="F27" s="44"/>
      <c r="G27" s="44"/>
      <c r="H27" s="44"/>
      <c r="I27" s="44"/>
      <c r="J27" s="45">
        <f>SUM(Tableau16[[#This Row],[JANVIER ]:[JUIN]])</f>
        <v>0</v>
      </c>
      <c r="K27" s="18">
        <f>IF(Tableau16[[#This Row],[Montant ]]&lt;18000,0,IF(Tableau16[[#This Row],[Montant ]]&gt;=30000,2,IF(Tableau16[[#This Row],[Montant ]]&gt;=18000,1,0)))</f>
        <v>0</v>
      </c>
    </row>
    <row r="28" spans="1:11" x14ac:dyDescent="0.3">
      <c r="A28" s="17" t="s">
        <v>459</v>
      </c>
      <c r="B28" s="17" t="s">
        <v>456</v>
      </c>
      <c r="C28" s="18" t="s">
        <v>460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/>
      <c r="J28" s="45">
        <f>SUM(Tableau16[[#This Row],[JANVIER ]:[JUIN]])</f>
        <v>0</v>
      </c>
      <c r="K28" s="18">
        <f>IF(Tableau16[[#This Row],[Montant ]]&lt;18000,0,IF(Tableau16[[#This Row],[Montant ]]&gt;=30000,2,IF(Tableau16[[#This Row],[Montant ]]&gt;=18000,1,0)))</f>
        <v>0</v>
      </c>
    </row>
    <row r="29" spans="1:11" x14ac:dyDescent="0.3">
      <c r="A29" s="17" t="s">
        <v>463</v>
      </c>
      <c r="B29" s="17" t="s">
        <v>464</v>
      </c>
      <c r="C29" s="18" t="s">
        <v>462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/>
      <c r="J29" s="45">
        <f>SUM(Tableau16[[#This Row],[JANVIER ]:[JUIN]])</f>
        <v>0</v>
      </c>
      <c r="K29" s="18">
        <f>IF(Tableau16[[#This Row],[Montant ]]&lt;18000,0,IF(Tableau16[[#This Row],[Montant ]]&gt;=30000,2,IF(Tableau16[[#This Row],[Montant ]]&gt;=18000,1,0)))</f>
        <v>0</v>
      </c>
    </row>
    <row r="30" spans="1:11" x14ac:dyDescent="0.3">
      <c r="A30" s="17" t="s">
        <v>564</v>
      </c>
      <c r="B30" s="17" t="s">
        <v>477</v>
      </c>
      <c r="C30" s="18"/>
      <c r="D30" s="44">
        <v>0</v>
      </c>
      <c r="E30" s="44"/>
      <c r="F30" s="44"/>
      <c r="G30" s="44"/>
      <c r="H30" s="44"/>
      <c r="I30" s="44"/>
      <c r="J30" s="45">
        <f>SUM(Tableau16[[#This Row],[JANVIER ]:[JUIN]])</f>
        <v>0</v>
      </c>
      <c r="K30" s="18">
        <f>IF(Tableau16[[#This Row],[Montant ]]&lt;18000,0,IF(Tableau16[[#This Row],[Montant ]]&gt;=30000,2,IF(Tableau16[[#This Row],[Montant ]]&gt;=18000,1,0)))</f>
        <v>0</v>
      </c>
    </row>
    <row r="31" spans="1:11" x14ac:dyDescent="0.3">
      <c r="A31" s="17" t="s">
        <v>523</v>
      </c>
      <c r="B31" s="17" t="s">
        <v>456</v>
      </c>
      <c r="C31" s="18" t="s">
        <v>524</v>
      </c>
      <c r="D31" s="44">
        <v>0</v>
      </c>
      <c r="E31" s="44"/>
      <c r="F31" s="44"/>
      <c r="G31" s="44"/>
      <c r="H31" s="44"/>
      <c r="I31" s="44"/>
      <c r="J31" s="45">
        <f>SUM(Tableau16[[#This Row],[JANVIER ]:[JUIN]])</f>
        <v>0</v>
      </c>
      <c r="K31" s="18">
        <f>IF(Tableau16[[#This Row],[Montant ]]&lt;18000,0,IF(Tableau16[[#This Row],[Montant ]]&gt;=30000,2,IF(Tableau16[[#This Row],[Montant ]]&gt;=18000,1,0)))</f>
        <v>0</v>
      </c>
    </row>
    <row r="32" spans="1:11" x14ac:dyDescent="0.3">
      <c r="A32" s="17" t="s">
        <v>503</v>
      </c>
      <c r="B32" s="17" t="s">
        <v>464</v>
      </c>
      <c r="C32" s="18" t="s">
        <v>504</v>
      </c>
      <c r="D32" s="44">
        <v>0</v>
      </c>
      <c r="E32" s="44"/>
      <c r="F32" s="44"/>
      <c r="G32" s="44"/>
      <c r="H32" s="44"/>
      <c r="I32" s="44"/>
      <c r="J32" s="45">
        <f>SUM(Tableau16[[#This Row],[JANVIER ]:[JUIN]])</f>
        <v>0</v>
      </c>
      <c r="K32" s="18">
        <f>IF(Tableau16[[#This Row],[Montant ]]&lt;18000,0,IF(Tableau16[[#This Row],[Montant ]]&gt;=30000,2,IF(Tableau16[[#This Row],[Montant ]]&gt;=18000,1,0)))</f>
        <v>0</v>
      </c>
    </row>
    <row r="33" spans="1:11" x14ac:dyDescent="0.3">
      <c r="A33" s="17" t="s">
        <v>565</v>
      </c>
      <c r="B33" s="17" t="s">
        <v>456</v>
      </c>
      <c r="C33" s="18"/>
      <c r="D33" s="44">
        <v>0</v>
      </c>
      <c r="E33" s="44"/>
      <c r="F33" s="44"/>
      <c r="G33" s="44"/>
      <c r="H33" s="44"/>
      <c r="I33" s="44"/>
      <c r="J33" s="45">
        <f>SUM(Tableau16[[#This Row],[JANVIER ]:[JUIN]])</f>
        <v>0</v>
      </c>
      <c r="K33" s="18">
        <f>IF(Tableau16[[#This Row],[Montant ]]&lt;18000,0,IF(Tableau16[[#This Row],[Montant ]]&gt;=30000,2,IF(Tableau16[[#This Row],[Montant ]]&gt;=18000,1,0)))</f>
        <v>0</v>
      </c>
    </row>
    <row r="34" spans="1:11" x14ac:dyDescent="0.3">
      <c r="A34" s="17" t="s">
        <v>531</v>
      </c>
      <c r="B34" s="17" t="s">
        <v>456</v>
      </c>
      <c r="C34" s="18"/>
      <c r="D34" s="44">
        <v>0</v>
      </c>
      <c r="E34" s="44">
        <v>9000</v>
      </c>
      <c r="F34" s="44"/>
      <c r="G34" s="44"/>
      <c r="H34" s="44"/>
      <c r="I34" s="44"/>
      <c r="J34" s="45">
        <f>SUM(Tableau16[[#This Row],[JANVIER ]:[JUIN]])</f>
        <v>9000</v>
      </c>
      <c r="K34" s="18">
        <f>IF(Tableau16[[#This Row],[Montant ]]&lt;18000,0,IF(Tableau16[[#This Row],[Montant ]]&gt;=30000,2,IF(Tableau16[[#This Row],[Montant ]]&gt;=18000,1,0)))</f>
        <v>0</v>
      </c>
    </row>
    <row r="35" spans="1:11" x14ac:dyDescent="0.3">
      <c r="A35" s="17" t="s">
        <v>501</v>
      </c>
      <c r="B35" s="17" t="s">
        <v>456</v>
      </c>
      <c r="C35" s="18" t="s">
        <v>502</v>
      </c>
      <c r="D35" s="44">
        <v>0</v>
      </c>
      <c r="E35" s="44"/>
      <c r="F35" s="44"/>
      <c r="G35" s="44"/>
      <c r="H35" s="44"/>
      <c r="I35" s="44"/>
      <c r="J35" s="45">
        <f>SUM(Tableau16[[#This Row],[JANVIER ]:[JUIN]])</f>
        <v>0</v>
      </c>
      <c r="K35" s="18">
        <f>IF(Tableau16[[#This Row],[Montant ]]&lt;18000,0,IF(Tableau16[[#This Row],[Montant ]]&gt;=30000,2,IF(Tableau16[[#This Row],[Montant ]]&gt;=18000,1,0)))</f>
        <v>0</v>
      </c>
    </row>
    <row r="36" spans="1:11" x14ac:dyDescent="0.3">
      <c r="A36" s="17" t="s">
        <v>539</v>
      </c>
      <c r="B36" s="17"/>
      <c r="C36" s="18"/>
      <c r="D36" s="44">
        <v>0</v>
      </c>
      <c r="E36" s="44"/>
      <c r="F36" s="44"/>
      <c r="G36" s="44"/>
      <c r="H36" s="44"/>
      <c r="I36" s="44"/>
      <c r="J36" s="45">
        <f>SUM(Tableau16[[#This Row],[JANVIER ]:[JUIN]])</f>
        <v>0</v>
      </c>
      <c r="K36" s="18">
        <f>IF(Tableau16[[#This Row],[Montant ]]&lt;18000,0,IF(Tableau16[[#This Row],[Montant ]]&gt;=30000,2,IF(Tableau16[[#This Row],[Montant ]]&gt;=18000,1,0)))</f>
        <v>0</v>
      </c>
    </row>
    <row r="37" spans="1:11" x14ac:dyDescent="0.3">
      <c r="A37" s="17" t="s">
        <v>484</v>
      </c>
      <c r="B37" s="17" t="s">
        <v>464</v>
      </c>
      <c r="C37" s="18" t="s">
        <v>485</v>
      </c>
      <c r="D37" s="44">
        <v>0</v>
      </c>
      <c r="E37" s="44">
        <v>0</v>
      </c>
      <c r="F37" s="44">
        <v>5000</v>
      </c>
      <c r="G37" s="44"/>
      <c r="H37" s="44"/>
      <c r="I37" s="44"/>
      <c r="J37" s="45">
        <f>SUM(Tableau16[[#This Row],[JANVIER ]:[JUIN]])</f>
        <v>5000</v>
      </c>
      <c r="K37" s="18">
        <f>IF(Tableau16[[#This Row],[Montant ]]&lt;18000,0,IF(Tableau16[[#This Row],[Montant ]]&gt;=30000,2,IF(Tableau16[[#This Row],[Montant ]]&gt;=18000,1,0)))</f>
        <v>0</v>
      </c>
    </row>
    <row r="38" spans="1:11" x14ac:dyDescent="0.3">
      <c r="A38" s="17" t="s">
        <v>455</v>
      </c>
      <c r="B38" s="17" t="s">
        <v>456</v>
      </c>
      <c r="C38" s="18" t="s">
        <v>458</v>
      </c>
      <c r="D38" s="44">
        <v>0</v>
      </c>
      <c r="E38" s="44">
        <v>4000</v>
      </c>
      <c r="F38" s="44">
        <v>1000</v>
      </c>
      <c r="G38" s="44">
        <v>0</v>
      </c>
      <c r="H38" s="44">
        <v>0</v>
      </c>
      <c r="I38" s="44"/>
      <c r="J38" s="45">
        <f>SUM(Tableau16[[#This Row],[JANVIER ]:[JUIN]])</f>
        <v>5000</v>
      </c>
      <c r="K38" s="18">
        <f>IF(Tableau16[[#This Row],[Montant ]]&lt;18000,0,IF(Tableau16[[#This Row],[Montant ]]&gt;=30000,2,IF(Tableau16[[#This Row],[Montant ]]&gt;=18000,1,0)))</f>
        <v>0</v>
      </c>
    </row>
    <row r="39" spans="1:11" x14ac:dyDescent="0.3">
      <c r="A39" s="17" t="s">
        <v>496</v>
      </c>
      <c r="B39" s="17" t="s">
        <v>456</v>
      </c>
      <c r="C39" s="18" t="s">
        <v>497</v>
      </c>
      <c r="D39" s="44">
        <v>0</v>
      </c>
      <c r="E39" s="44"/>
      <c r="F39" s="44"/>
      <c r="G39" s="44"/>
      <c r="H39" s="44"/>
      <c r="I39" s="44"/>
      <c r="J39" s="45">
        <f>SUM(Tableau16[[#This Row],[JANVIER ]:[JUIN]])</f>
        <v>0</v>
      </c>
      <c r="K39" s="18">
        <f>IF(Tableau16[[#This Row],[Montant ]]&lt;18000,0,IF(Tableau16[[#This Row],[Montant ]]&gt;=30000,2,IF(Tableau16[[#This Row],[Montant ]]&gt;=18000,1,0)))</f>
        <v>0</v>
      </c>
    </row>
    <row r="40" spans="1:11" x14ac:dyDescent="0.3">
      <c r="A40" s="17" t="s">
        <v>540</v>
      </c>
      <c r="B40" s="17" t="s">
        <v>541</v>
      </c>
      <c r="C40" s="18"/>
      <c r="D40" s="44">
        <v>0</v>
      </c>
      <c r="E40" s="44"/>
      <c r="F40" s="44"/>
      <c r="G40" s="44"/>
      <c r="H40" s="44"/>
      <c r="I40" s="44"/>
      <c r="J40" s="45">
        <f>SUM(Tableau16[[#This Row],[JANVIER ]:[JUIN]])</f>
        <v>0</v>
      </c>
      <c r="K40" s="18">
        <f>IF(Tableau16[[#This Row],[Montant ]]&lt;18000,0,IF(Tableau16[[#This Row],[Montant ]]&gt;=30000,2,IF(Tableau16[[#This Row],[Montant ]]&gt;=18000,1,0)))</f>
        <v>0</v>
      </c>
    </row>
    <row r="41" spans="1:11" x14ac:dyDescent="0.3">
      <c r="A41" s="17" t="s">
        <v>488</v>
      </c>
      <c r="B41" s="17" t="s">
        <v>456</v>
      </c>
      <c r="C41" s="18" t="s">
        <v>486</v>
      </c>
      <c r="D41" s="44">
        <v>0</v>
      </c>
      <c r="E41" s="44">
        <v>5000</v>
      </c>
      <c r="F41" s="44"/>
      <c r="G41" s="44"/>
      <c r="H41" s="44"/>
      <c r="I41" s="44"/>
      <c r="J41" s="45">
        <f>SUM(Tableau16[[#This Row],[JANVIER ]:[JUIN]])</f>
        <v>5000</v>
      </c>
      <c r="K41" s="18">
        <f>IF(Tableau16[[#This Row],[Montant ]]&lt;18000,0,IF(Tableau16[[#This Row],[Montant ]]&gt;=30000,2,IF(Tableau16[[#This Row],[Montant ]]&gt;=18000,1,0)))</f>
        <v>0</v>
      </c>
    </row>
    <row r="42" spans="1:11" x14ac:dyDescent="0.3">
      <c r="A42" s="17" t="s">
        <v>515</v>
      </c>
      <c r="B42" s="17" t="s">
        <v>456</v>
      </c>
      <c r="C42" s="18" t="s">
        <v>514</v>
      </c>
      <c r="D42" s="44">
        <v>0</v>
      </c>
      <c r="E42" s="44"/>
      <c r="F42" s="44"/>
      <c r="G42" s="44"/>
      <c r="H42" s="44"/>
      <c r="I42" s="44"/>
      <c r="J42" s="45">
        <f>SUM(Tableau16[[#This Row],[JANVIER ]:[JUIN]])</f>
        <v>0</v>
      </c>
      <c r="K42" s="18">
        <f>IF(Tableau16[[#This Row],[Montant ]]&lt;18000,0,IF(Tableau16[[#This Row],[Montant ]]&gt;=30000,2,IF(Tableau16[[#This Row],[Montant ]]&gt;=18000,1,0)))</f>
        <v>0</v>
      </c>
    </row>
    <row r="43" spans="1:11" x14ac:dyDescent="0.3">
      <c r="A43" s="17" t="s">
        <v>548</v>
      </c>
      <c r="B43" s="17" t="s">
        <v>456</v>
      </c>
      <c r="C43" s="18"/>
      <c r="D43" s="44">
        <v>0</v>
      </c>
      <c r="E43" s="44">
        <v>4000</v>
      </c>
      <c r="F43" s="44"/>
      <c r="G43" s="44"/>
      <c r="H43" s="44"/>
      <c r="I43" s="44"/>
      <c r="J43" s="45">
        <f>SUM(Tableau16[[#This Row],[JANVIER ]:[JUIN]])</f>
        <v>4000</v>
      </c>
      <c r="K43" s="18">
        <f>IF(Tableau16[[#This Row],[Montant ]]&lt;18000,0,IF(Tableau16[[#This Row],[Montant ]]&gt;=30000,2,IF(Tableau16[[#This Row],[Montant ]]&gt;=18000,1,0)))</f>
        <v>0</v>
      </c>
    </row>
    <row r="44" spans="1:11" x14ac:dyDescent="0.3">
      <c r="A44" s="17" t="s">
        <v>549</v>
      </c>
      <c r="B44" s="17" t="s">
        <v>456</v>
      </c>
      <c r="C44" s="18"/>
      <c r="D44" s="44">
        <v>0</v>
      </c>
      <c r="E44" s="44"/>
      <c r="F44" s="44"/>
      <c r="G44" s="44"/>
      <c r="H44" s="44"/>
      <c r="I44" s="44"/>
      <c r="J44" s="45">
        <f>SUM(Tableau16[[#This Row],[JANVIER ]:[JUIN]])</f>
        <v>0</v>
      </c>
      <c r="K44" s="18">
        <f>IF(Tableau16[[#This Row],[Montant ]]&lt;18000,0,IF(Tableau16[[#This Row],[Montant ]]&gt;=30000,2,IF(Tableau16[[#This Row],[Montant ]]&gt;=18000,1,0)))</f>
        <v>0</v>
      </c>
    </row>
    <row r="45" spans="1:11" x14ac:dyDescent="0.3">
      <c r="A45" s="17" t="s">
        <v>550</v>
      </c>
      <c r="B45" s="17" t="s">
        <v>456</v>
      </c>
      <c r="C45" s="18"/>
      <c r="D45" s="44">
        <v>0</v>
      </c>
      <c r="E45" s="44"/>
      <c r="F45" s="44"/>
      <c r="G45" s="44"/>
      <c r="H45" s="44"/>
      <c r="I45" s="44"/>
      <c r="J45" s="45">
        <f>SUM(Tableau16[[#This Row],[JANVIER ]:[JUIN]])</f>
        <v>0</v>
      </c>
      <c r="K45" s="18">
        <f>IF(Tableau16[[#This Row],[Montant ]]&lt;18000,0,IF(Tableau16[[#This Row],[Montant ]]&gt;=30000,2,IF(Tableau16[[#This Row],[Montant ]]&gt;=18000,1,0)))</f>
        <v>0</v>
      </c>
    </row>
    <row r="46" spans="1:11" x14ac:dyDescent="0.3">
      <c r="A46" s="17" t="s">
        <v>510</v>
      </c>
      <c r="B46" s="17"/>
      <c r="C46" s="18" t="s">
        <v>509</v>
      </c>
      <c r="D46" s="44">
        <v>0</v>
      </c>
      <c r="E46" s="44"/>
      <c r="F46" s="44"/>
      <c r="G46" s="44"/>
      <c r="H46" s="44"/>
      <c r="I46" s="44"/>
      <c r="J46" s="45">
        <f>SUM(Tableau16[[#This Row],[JANVIER ]:[JUIN]])</f>
        <v>0</v>
      </c>
      <c r="K46" s="18">
        <f>IF(Tableau16[[#This Row],[Montant ]]&lt;18000,0,IF(Tableau16[[#This Row],[Montant ]]&gt;=30000,2,IF(Tableau16[[#This Row],[Montant ]]&gt;=18000,1,0)))</f>
        <v>0</v>
      </c>
    </row>
    <row r="47" spans="1:11" x14ac:dyDescent="0.3">
      <c r="A47" s="17" t="s">
        <v>542</v>
      </c>
      <c r="B47" s="17"/>
      <c r="C47" s="18"/>
      <c r="D47" s="44">
        <v>0</v>
      </c>
      <c r="E47" s="44"/>
      <c r="F47" s="44"/>
      <c r="G47" s="44"/>
      <c r="H47" s="44"/>
      <c r="I47" s="44"/>
      <c r="J47" s="45">
        <f>SUM(Tableau16[[#This Row],[JANVIER ]:[JUIN]])</f>
        <v>0</v>
      </c>
      <c r="K47" s="18">
        <f>IF(Tableau16[[#This Row],[Montant ]]&lt;18000,0,IF(Tableau16[[#This Row],[Montant ]]&gt;=30000,2,IF(Tableau16[[#This Row],[Montant ]]&gt;=18000,1,0)))</f>
        <v>0</v>
      </c>
    </row>
    <row r="48" spans="1:11" x14ac:dyDescent="0.3">
      <c r="A48" s="17" t="s">
        <v>467</v>
      </c>
      <c r="B48" s="17" t="s">
        <v>456</v>
      </c>
      <c r="C48" s="18" t="s">
        <v>468</v>
      </c>
      <c r="D48" s="44">
        <v>0</v>
      </c>
      <c r="E48" s="44"/>
      <c r="F48" s="44"/>
      <c r="G48" s="44"/>
      <c r="H48" s="44"/>
      <c r="I48" s="44"/>
      <c r="J48" s="45">
        <f>SUM(Tableau16[[#This Row],[JANVIER ]:[JUIN]])</f>
        <v>0</v>
      </c>
      <c r="K48" s="18">
        <f>IF(Tableau16[[#This Row],[Montant ]]&lt;18000,0,IF(Tableau16[[#This Row],[Montant ]]&gt;=30000,2,IF(Tableau16[[#This Row],[Montant ]]&gt;=18000,1,0)))</f>
        <v>0</v>
      </c>
    </row>
    <row r="49" spans="1:11" x14ac:dyDescent="0.3">
      <c r="A49" s="17" t="s">
        <v>487</v>
      </c>
      <c r="B49" s="17" t="s">
        <v>456</v>
      </c>
      <c r="C49" s="18" t="s">
        <v>486</v>
      </c>
      <c r="D49" s="44">
        <v>0</v>
      </c>
      <c r="E49" s="44">
        <v>1000</v>
      </c>
      <c r="F49" s="44"/>
      <c r="G49" s="44"/>
      <c r="H49" s="44"/>
      <c r="I49" s="44"/>
      <c r="J49" s="45">
        <f>SUM(Tableau16[[#This Row],[JANVIER ]:[JUIN]])</f>
        <v>1000</v>
      </c>
      <c r="K49" s="18">
        <f>IF(Tableau16[[#This Row],[Montant ]]&lt;18000,0,IF(Tableau16[[#This Row],[Montant ]]&gt;=30000,2,IF(Tableau16[[#This Row],[Montant ]]&gt;=18000,1,0)))</f>
        <v>0</v>
      </c>
    </row>
    <row r="50" spans="1:11" x14ac:dyDescent="0.3">
      <c r="A50" s="17" t="s">
        <v>551</v>
      </c>
      <c r="B50" s="17" t="s">
        <v>456</v>
      </c>
      <c r="C50" s="18"/>
      <c r="D50" s="44">
        <v>0</v>
      </c>
      <c r="E50" s="44"/>
      <c r="F50" s="44"/>
      <c r="G50" s="44"/>
      <c r="H50" s="44"/>
      <c r="I50" s="44"/>
      <c r="J50" s="45">
        <f>SUM(Tableau16[[#This Row],[JANVIER ]:[JUIN]])</f>
        <v>0</v>
      </c>
      <c r="K50" s="18">
        <f>IF(Tableau16[[#This Row],[Montant ]]&lt;18000,0,IF(Tableau16[[#This Row],[Montant ]]&gt;=30000,2,IF(Tableau16[[#This Row],[Montant ]]&gt;=18000,1,0)))</f>
        <v>0</v>
      </c>
    </row>
    <row r="51" spans="1:11" x14ac:dyDescent="0.3">
      <c r="A51" s="17" t="s">
        <v>465</v>
      </c>
      <c r="B51" s="17" t="s">
        <v>456</v>
      </c>
      <c r="C51" s="18" t="s">
        <v>466</v>
      </c>
      <c r="D51" s="44">
        <v>0</v>
      </c>
      <c r="E51" s="44"/>
      <c r="F51" s="44"/>
      <c r="G51" s="44"/>
      <c r="H51" s="44"/>
      <c r="I51" s="44"/>
      <c r="J51" s="45">
        <f>SUM(Tableau16[[#This Row],[JANVIER ]:[JUIN]])</f>
        <v>0</v>
      </c>
      <c r="K51" s="18">
        <f>IF(Tableau16[[#This Row],[Montant ]]&lt;18000,0,IF(Tableau16[[#This Row],[Montant ]]&gt;=30000,2,IF(Tableau16[[#This Row],[Montant ]]&gt;=18000,1,0)))</f>
        <v>0</v>
      </c>
    </row>
    <row r="52" spans="1:11" x14ac:dyDescent="0.3">
      <c r="A52" s="17" t="s">
        <v>566</v>
      </c>
      <c r="B52" s="17" t="s">
        <v>456</v>
      </c>
      <c r="C52" s="18"/>
      <c r="D52" s="44">
        <v>0</v>
      </c>
      <c r="E52" s="44"/>
      <c r="F52" s="44"/>
      <c r="G52" s="44"/>
      <c r="H52" s="44"/>
      <c r="I52" s="44"/>
      <c r="J52" s="45">
        <f>SUM(Tableau16[[#This Row],[JANVIER ]:[JUIN]])</f>
        <v>0</v>
      </c>
      <c r="K52" s="18">
        <f>IF(Tableau16[[#This Row],[Montant ]]&lt;18000,0,IF(Tableau16[[#This Row],[Montant ]]&gt;=30000,2,IF(Tableau16[[#This Row],[Montant ]]&gt;=18000,1,0)))</f>
        <v>0</v>
      </c>
    </row>
    <row r="53" spans="1:11" x14ac:dyDescent="0.3">
      <c r="A53" s="17" t="s">
        <v>476</v>
      </c>
      <c r="B53" s="17" t="s">
        <v>477</v>
      </c>
      <c r="C53" s="18" t="s">
        <v>475</v>
      </c>
      <c r="D53" s="44">
        <v>0</v>
      </c>
      <c r="E53" s="44"/>
      <c r="F53" s="44"/>
      <c r="G53" s="44"/>
      <c r="H53" s="44"/>
      <c r="I53" s="44"/>
      <c r="J53" s="45">
        <f>SUM(Tableau16[[#This Row],[JANVIER ]:[JUIN]])</f>
        <v>0</v>
      </c>
      <c r="K53" s="18">
        <f>IF(Tableau16[[#This Row],[Montant ]]&lt;18000,0,IF(Tableau16[[#This Row],[Montant ]]&gt;=30000,2,IF(Tableau16[[#This Row],[Montant ]]&gt;=18000,1,0)))</f>
        <v>0</v>
      </c>
    </row>
    <row r="54" spans="1:11" x14ac:dyDescent="0.3">
      <c r="A54" s="17" t="s">
        <v>552</v>
      </c>
      <c r="B54" s="17" t="s">
        <v>456</v>
      </c>
      <c r="C54" s="18"/>
      <c r="D54" s="44">
        <v>0</v>
      </c>
      <c r="E54" s="44"/>
      <c r="F54" s="44"/>
      <c r="G54" s="44"/>
      <c r="H54" s="44"/>
      <c r="I54" s="44"/>
      <c r="J54" s="45">
        <f>SUM(Tableau16[[#This Row],[JANVIER ]:[JUIN]])</f>
        <v>0</v>
      </c>
      <c r="K54" s="18">
        <f>IF(Tableau16[[#This Row],[Montant ]]&lt;18000,0,IF(Tableau16[[#This Row],[Montant ]]&gt;=30000,2,IF(Tableau16[[#This Row],[Montant ]]&gt;=18000,1,0)))</f>
        <v>0</v>
      </c>
    </row>
    <row r="55" spans="1:11" x14ac:dyDescent="0.3">
      <c r="A55" s="17" t="s">
        <v>483</v>
      </c>
      <c r="B55" s="17" t="s">
        <v>454</v>
      </c>
      <c r="C55" s="18" t="s">
        <v>482</v>
      </c>
      <c r="D55" s="44">
        <v>0</v>
      </c>
      <c r="E55" s="44"/>
      <c r="F55" s="44"/>
      <c r="G55" s="44"/>
      <c r="H55" s="44"/>
      <c r="I55" s="44"/>
      <c r="J55" s="45">
        <f>SUM(Tableau16[[#This Row],[JANVIER ]:[JUIN]])</f>
        <v>0</v>
      </c>
      <c r="K55" s="18">
        <f>IF(Tableau16[[#This Row],[Montant ]]&lt;18000,0,IF(Tableau16[[#This Row],[Montant ]]&gt;=30000,2,IF(Tableau16[[#This Row],[Montant ]]&gt;=18000,1,0)))</f>
        <v>0</v>
      </c>
    </row>
    <row r="56" spans="1:11" x14ac:dyDescent="0.3">
      <c r="A56" s="17" t="s">
        <v>508</v>
      </c>
      <c r="B56" s="17" t="s">
        <v>454</v>
      </c>
      <c r="C56" s="18" t="s">
        <v>509</v>
      </c>
      <c r="D56" s="44">
        <v>0</v>
      </c>
      <c r="E56" s="44">
        <v>0</v>
      </c>
      <c r="F56" s="44">
        <v>0</v>
      </c>
      <c r="G56" s="44">
        <v>0</v>
      </c>
      <c r="H56" s="44"/>
      <c r="I56" s="44">
        <v>0</v>
      </c>
      <c r="J56" s="45">
        <f>SUM(Tableau16[[#This Row],[JANVIER ]:[JUIN]])</f>
        <v>0</v>
      </c>
      <c r="K56" s="18">
        <f>IF(Tableau16[[#This Row],[Montant ]]&lt;18000,0,IF(Tableau16[[#This Row],[Montant ]]&gt;=30000,2,IF(Tableau16[[#This Row],[Montant ]]&gt;=18000,1,0)))</f>
        <v>0</v>
      </c>
    </row>
    <row r="57" spans="1:11" x14ac:dyDescent="0.3">
      <c r="A57" s="17" t="s">
        <v>453</v>
      </c>
      <c r="B57" s="17" t="s">
        <v>454</v>
      </c>
      <c r="C57" s="18" t="s">
        <v>457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/>
      <c r="J57" s="45">
        <f>SUM(Tableau16[[#This Row],[JANVIER ]:[JUIN]])</f>
        <v>0</v>
      </c>
      <c r="K57" s="18">
        <f>IF(Tableau16[[#This Row],[Montant ]]&lt;18000,0,IF(Tableau16[[#This Row],[Montant ]]&gt;=30000,2,IF(Tableau16[[#This Row],[Montant ]]&gt;=18000,1,0)))</f>
        <v>0</v>
      </c>
    </row>
    <row r="58" spans="1:11" x14ac:dyDescent="0.3">
      <c r="A58" s="17" t="s">
        <v>553</v>
      </c>
      <c r="B58" s="17" t="s">
        <v>456</v>
      </c>
      <c r="C58" s="18"/>
      <c r="D58" s="44">
        <v>0</v>
      </c>
      <c r="E58" s="44"/>
      <c r="F58" s="44"/>
      <c r="G58" s="44"/>
      <c r="H58" s="44"/>
      <c r="I58" s="44"/>
      <c r="J58" s="45">
        <f>SUM(Tableau16[[#This Row],[JANVIER ]:[JUIN]])</f>
        <v>0</v>
      </c>
      <c r="K58" s="18">
        <f>IF(Tableau16[[#This Row],[Montant ]]&lt;18000,0,IF(Tableau16[[#This Row],[Montant ]]&gt;=30000,2,IF(Tableau16[[#This Row],[Montant ]]&gt;=18000,1,0)))</f>
        <v>0</v>
      </c>
    </row>
    <row r="59" spans="1:11" x14ac:dyDescent="0.3">
      <c r="A59" s="17" t="s">
        <v>494</v>
      </c>
      <c r="B59" s="17" t="s">
        <v>456</v>
      </c>
      <c r="C59" s="18" t="s">
        <v>495</v>
      </c>
      <c r="D59" s="44">
        <v>0</v>
      </c>
      <c r="E59" s="44">
        <v>0</v>
      </c>
      <c r="F59" s="44">
        <v>2000</v>
      </c>
      <c r="G59" s="44"/>
      <c r="H59" s="44"/>
      <c r="I59" s="44"/>
      <c r="J59" s="45">
        <f>SUM(Tableau16[[#This Row],[JANVIER ]:[JUIN]])</f>
        <v>2000</v>
      </c>
      <c r="K59" s="18">
        <f>IF(Tableau16[[#This Row],[Montant ]]&lt;18000,0,IF(Tableau16[[#This Row],[Montant ]]&gt;=30000,2,IF(Tableau16[[#This Row],[Montant ]]&gt;=18000,1,0)))</f>
        <v>0</v>
      </c>
    </row>
    <row r="60" spans="1:11" x14ac:dyDescent="0.3">
      <c r="A60" s="17" t="s">
        <v>511</v>
      </c>
      <c r="B60" s="17" t="s">
        <v>456</v>
      </c>
      <c r="C60" s="18" t="s">
        <v>512</v>
      </c>
      <c r="D60" s="44">
        <v>0</v>
      </c>
      <c r="E60" s="44"/>
      <c r="F60" s="44"/>
      <c r="G60" s="44"/>
      <c r="H60" s="44"/>
      <c r="I60" s="44"/>
      <c r="J60" s="45">
        <f>SUM(Tableau16[[#This Row],[JANVIER ]:[JUIN]])</f>
        <v>0</v>
      </c>
      <c r="K60" s="18">
        <f>IF(Tableau16[[#This Row],[Montant ]]&lt;18000,0,IF(Tableau16[[#This Row],[Montant ]]&gt;=30000,2,IF(Tableau16[[#This Row],[Montant ]]&gt;=18000,1,0)))</f>
        <v>0</v>
      </c>
    </row>
    <row r="61" spans="1:11" x14ac:dyDescent="0.3">
      <c r="A61" s="17" t="s">
        <v>529</v>
      </c>
      <c r="B61" s="17" t="s">
        <v>456</v>
      </c>
      <c r="C61" s="18" t="s">
        <v>530</v>
      </c>
      <c r="D61" s="44">
        <v>0</v>
      </c>
      <c r="E61" s="44">
        <v>4500</v>
      </c>
      <c r="F61" s="44">
        <v>3000</v>
      </c>
      <c r="G61" s="44"/>
      <c r="H61" s="44"/>
      <c r="I61" s="44"/>
      <c r="J61" s="45">
        <f>SUM(Tableau16[[#This Row],[JANVIER ]:[JUIN]])</f>
        <v>7500</v>
      </c>
      <c r="K61" s="18">
        <f>IF(Tableau16[[#This Row],[Montant ]]&lt;18000,0,IF(Tableau16[[#This Row],[Montant ]]&gt;=30000,2,IF(Tableau16[[#This Row],[Montant ]]&gt;=18000,1,0)))</f>
        <v>0</v>
      </c>
    </row>
    <row r="62" spans="1:11" x14ac:dyDescent="0.3">
      <c r="A62" s="17" t="s">
        <v>554</v>
      </c>
      <c r="B62" s="17" t="s">
        <v>456</v>
      </c>
      <c r="C62" s="18"/>
      <c r="D62" s="44">
        <v>0</v>
      </c>
      <c r="E62" s="44"/>
      <c r="F62" s="44"/>
      <c r="G62" s="44"/>
      <c r="H62" s="44"/>
      <c r="I62" s="44"/>
      <c r="J62" s="45">
        <f>SUM(Tableau16[[#This Row],[JANVIER ]:[JUIN]])</f>
        <v>0</v>
      </c>
      <c r="K62" s="18">
        <f>IF(Tableau16[[#This Row],[Montant ]]&lt;18000,0,IF(Tableau16[[#This Row],[Montant ]]&gt;=30000,2,IF(Tableau16[[#This Row],[Montant ]]&gt;=18000,1,0)))</f>
        <v>0</v>
      </c>
    </row>
    <row r="63" spans="1:11" x14ac:dyDescent="0.3">
      <c r="A63" s="17" t="s">
        <v>555</v>
      </c>
      <c r="B63" s="17" t="s">
        <v>456</v>
      </c>
      <c r="C63" s="18"/>
      <c r="D63" s="44">
        <v>0</v>
      </c>
      <c r="E63" s="44"/>
      <c r="F63" s="44"/>
      <c r="G63" s="44"/>
      <c r="H63" s="44"/>
      <c r="I63" s="44"/>
      <c r="J63" s="45">
        <f>SUM(Tableau16[[#This Row],[JANVIER ]:[JUIN]])</f>
        <v>0</v>
      </c>
      <c r="K63" s="18">
        <f>IF(Tableau16[[#This Row],[Montant ]]&lt;18000,0,IF(Tableau16[[#This Row],[Montant ]]&gt;=30000,2,IF(Tableau16[[#This Row],[Montant ]]&gt;=18000,1,0)))</f>
        <v>0</v>
      </c>
    </row>
    <row r="64" spans="1:11" x14ac:dyDescent="0.3">
      <c r="A64" s="17" t="s">
        <v>543</v>
      </c>
      <c r="B64" s="17"/>
      <c r="C64" s="18"/>
      <c r="D64" s="44">
        <v>0</v>
      </c>
      <c r="E64" s="44"/>
      <c r="F64" s="44"/>
      <c r="G64" s="44"/>
      <c r="H64" s="44"/>
      <c r="I64" s="44"/>
      <c r="J64" s="45">
        <f>SUM(Tableau16[[#This Row],[JANVIER ]:[JUIN]])</f>
        <v>0</v>
      </c>
      <c r="K64" s="18">
        <f>IF(Tableau16[[#This Row],[Montant ]]&lt;18000,0,IF(Tableau16[[#This Row],[Montant ]]&gt;=30000,2,IF(Tableau16[[#This Row],[Montant ]]&gt;=18000,1,0)))</f>
        <v>0</v>
      </c>
    </row>
    <row r="65" spans="1:11" x14ac:dyDescent="0.3">
      <c r="A65" s="17" t="s">
        <v>556</v>
      </c>
      <c r="B65" s="17" t="s">
        <v>456</v>
      </c>
      <c r="C65" s="18"/>
      <c r="D65" s="44">
        <v>0</v>
      </c>
      <c r="E65" s="44"/>
      <c r="F65" s="44"/>
      <c r="G65" s="44"/>
      <c r="H65" s="44"/>
      <c r="I65" s="44"/>
      <c r="J65" s="45">
        <f>SUM(Tableau16[[#This Row],[JANVIER ]:[JUIN]])</f>
        <v>0</v>
      </c>
      <c r="K65" s="18">
        <f>IF(Tableau16[[#This Row],[Montant ]]&lt;18000,0,IF(Tableau16[[#This Row],[Montant ]]&gt;=30000,2,IF(Tableau16[[#This Row],[Montant ]]&gt;=18000,1,0)))</f>
        <v>0</v>
      </c>
    </row>
    <row r="66" spans="1:11" x14ac:dyDescent="0.3">
      <c r="A66" s="17" t="s">
        <v>535</v>
      </c>
      <c r="B66" s="17" t="s">
        <v>456</v>
      </c>
      <c r="C66" s="18"/>
      <c r="D66" s="44">
        <v>0</v>
      </c>
      <c r="E66" s="44"/>
      <c r="F66" s="44"/>
      <c r="G66" s="44"/>
      <c r="H66" s="44"/>
      <c r="I66" s="44"/>
      <c r="J66" s="45">
        <f>SUM(Tableau16[[#This Row],[JANVIER ]:[JUIN]])</f>
        <v>0</v>
      </c>
      <c r="K66" s="18">
        <f>IF(Tableau16[[#This Row],[Montant ]]&lt;18000,0,IF(Tableau16[[#This Row],[Montant ]]&gt;=30000,2,IF(Tableau16[[#This Row],[Montant ]]&gt;=18000,1,0)))</f>
        <v>0</v>
      </c>
    </row>
    <row r="67" spans="1:11" x14ac:dyDescent="0.3">
      <c r="A67" s="17" t="s">
        <v>557</v>
      </c>
      <c r="B67" s="17" t="s">
        <v>456</v>
      </c>
      <c r="C67" s="18"/>
      <c r="D67" s="44">
        <v>0</v>
      </c>
      <c r="E67" s="44"/>
      <c r="F67" s="44"/>
      <c r="G67" s="44"/>
      <c r="H67" s="44"/>
      <c r="I67" s="44"/>
      <c r="J67" s="45">
        <f>SUM(Tableau16[[#This Row],[JANVIER ]:[JUIN]])</f>
        <v>0</v>
      </c>
      <c r="K67" s="18">
        <f>IF(Tableau16[[#This Row],[Montant ]]&lt;18000,0,IF(Tableau16[[#This Row],[Montant ]]&gt;=30000,2,IF(Tableau16[[#This Row],[Montant ]]&gt;=18000,1,0)))</f>
        <v>0</v>
      </c>
    </row>
    <row r="68" spans="1:11" x14ac:dyDescent="0.3">
      <c r="A68" s="17" t="s">
        <v>469</v>
      </c>
      <c r="B68" s="17" t="s">
        <v>454</v>
      </c>
      <c r="C68" s="18" t="s">
        <v>468</v>
      </c>
      <c r="D68" s="44">
        <v>0</v>
      </c>
      <c r="E68" s="44"/>
      <c r="F68" s="44"/>
      <c r="G68" s="44"/>
      <c r="H68" s="44"/>
      <c r="I68" s="44"/>
      <c r="J68" s="45">
        <f>SUM(Tableau16[[#This Row],[JANVIER ]:[JUIN]])</f>
        <v>0</v>
      </c>
      <c r="K68" s="18">
        <f>IF(Tableau16[[#This Row],[Montant ]]&lt;18000,0,IF(Tableau16[[#This Row],[Montant ]]&gt;=30000,2,IF(Tableau16[[#This Row],[Montant ]]&gt;=18000,1,0)))</f>
        <v>0</v>
      </c>
    </row>
    <row r="69" spans="1:11" x14ac:dyDescent="0.3">
      <c r="A69" s="17" t="s">
        <v>505</v>
      </c>
      <c r="B69" s="17" t="s">
        <v>464</v>
      </c>
      <c r="C69" s="18" t="s">
        <v>504</v>
      </c>
      <c r="D69" s="44">
        <v>0</v>
      </c>
      <c r="E69" s="44"/>
      <c r="F69" s="44"/>
      <c r="G69" s="44"/>
      <c r="H69" s="44"/>
      <c r="I69" s="44"/>
      <c r="J69" s="45">
        <f>SUM(Tableau16[[#This Row],[JANVIER ]:[JUIN]])</f>
        <v>0</v>
      </c>
      <c r="K69" s="18">
        <f>IF(Tableau16[[#This Row],[Montant ]]&lt;18000,0,IF(Tableau16[[#This Row],[Montant ]]&gt;=30000,2,IF(Tableau16[[#This Row],[Montant ]]&gt;=18000,1,0)))</f>
        <v>0</v>
      </c>
    </row>
    <row r="70" spans="1:11" x14ac:dyDescent="0.3">
      <c r="A70" s="17" t="s">
        <v>472</v>
      </c>
      <c r="B70" s="17" t="s">
        <v>456</v>
      </c>
      <c r="C70" s="18" t="s">
        <v>473</v>
      </c>
      <c r="D70" s="44">
        <v>0</v>
      </c>
      <c r="E70" s="44">
        <v>0</v>
      </c>
      <c r="F70" s="44">
        <v>5000</v>
      </c>
      <c r="G70" s="44"/>
      <c r="H70" s="44"/>
      <c r="I70" s="44"/>
      <c r="J70" s="45">
        <f>SUM(Tableau16[[#This Row],[JANVIER ]:[JUIN]])</f>
        <v>5000</v>
      </c>
      <c r="K70" s="18">
        <f>IF(Tableau16[[#This Row],[Montant ]]&lt;18000,0,IF(Tableau16[[#This Row],[Montant ]]&gt;=30000,2,IF(Tableau16[[#This Row],[Montant ]]&gt;=18000,1,0)))</f>
        <v>0</v>
      </c>
    </row>
    <row r="71" spans="1:11" x14ac:dyDescent="0.3">
      <c r="A71" s="17" t="s">
        <v>489</v>
      </c>
      <c r="B71" s="17" t="s">
        <v>454</v>
      </c>
      <c r="C71" s="18" t="s">
        <v>490</v>
      </c>
      <c r="D71" s="44">
        <v>0</v>
      </c>
      <c r="E71" s="44"/>
      <c r="F71" s="44"/>
      <c r="G71" s="44"/>
      <c r="H71" s="44"/>
      <c r="I71" s="44"/>
      <c r="J71" s="45">
        <f>SUM(Tableau16[[#This Row],[JANVIER ]:[JUIN]])</f>
        <v>0</v>
      </c>
      <c r="K71" s="18">
        <f>IF(Tableau16[[#This Row],[Montant ]]&lt;18000,0,IF(Tableau16[[#This Row],[Montant ]]&gt;=30000,2,IF(Tableau16[[#This Row],[Montant ]]&gt;=18000,1,0)))</f>
        <v>0</v>
      </c>
    </row>
    <row r="72" spans="1:11" x14ac:dyDescent="0.3">
      <c r="A72" s="17" t="s">
        <v>558</v>
      </c>
      <c r="B72" s="17" t="s">
        <v>456</v>
      </c>
      <c r="C72" s="18"/>
      <c r="D72" s="44">
        <v>0</v>
      </c>
      <c r="E72" s="44">
        <v>3500</v>
      </c>
      <c r="F72" s="44">
        <v>2000</v>
      </c>
      <c r="G72" s="44"/>
      <c r="H72" s="44"/>
      <c r="I72" s="44"/>
      <c r="J72" s="45">
        <f>SUM(Tableau16[[#This Row],[JANVIER ]:[JUIN]])</f>
        <v>5500</v>
      </c>
      <c r="K72" s="18">
        <f>IF(Tableau16[[#This Row],[Montant ]]&lt;18000,0,IF(Tableau16[[#This Row],[Montant ]]&gt;=30000,2,IF(Tableau16[[#This Row],[Montant ]]&gt;=18000,1,0)))</f>
        <v>0</v>
      </c>
    </row>
    <row r="73" spans="1:11" x14ac:dyDescent="0.3">
      <c r="A73" s="17" t="s">
        <v>568</v>
      </c>
      <c r="B73" s="17" t="s">
        <v>456</v>
      </c>
      <c r="C73" s="18" t="s">
        <v>567</v>
      </c>
      <c r="D73" s="44">
        <v>0</v>
      </c>
      <c r="E73" s="44">
        <v>7000</v>
      </c>
      <c r="F73" s="44">
        <v>5500</v>
      </c>
      <c r="G73" s="44"/>
      <c r="H73" s="44"/>
      <c r="I73" s="44"/>
      <c r="J73" s="45">
        <f>SUM(Tableau16[[#This Row],[JANVIER ]:[JUIN]])</f>
        <v>12500</v>
      </c>
      <c r="K73" s="18">
        <f>IF(Tableau16[[#This Row],[Montant ]]&lt;18000,0,IF(Tableau16[[#This Row],[Montant ]]&gt;=30000,2,IF(Tableau16[[#This Row],[Montant ]]&gt;=18000,1,0)))</f>
        <v>0</v>
      </c>
    </row>
    <row r="74" spans="1:11" x14ac:dyDescent="0.3">
      <c r="A74" s="17" t="s">
        <v>516</v>
      </c>
      <c r="B74" s="17" t="s">
        <v>454</v>
      </c>
      <c r="C74" s="18" t="s">
        <v>517</v>
      </c>
      <c r="D74" s="44">
        <v>0</v>
      </c>
      <c r="E74" s="44"/>
      <c r="F74" s="44"/>
      <c r="G74" s="44"/>
      <c r="H74" s="44"/>
      <c r="I74" s="44"/>
      <c r="J74" s="45">
        <f>SUM(Tableau16[[#This Row],[JANVIER ]:[JUIN]])</f>
        <v>0</v>
      </c>
      <c r="K74" s="18">
        <f>IF(Tableau16[[#This Row],[Montant ]]&lt;18000,0,IF(Tableau16[[#This Row],[Montant ]]&gt;=30000,2,IF(Tableau16[[#This Row],[Montant ]]&gt;=18000,1,0)))</f>
        <v>0</v>
      </c>
    </row>
    <row r="75" spans="1:11" x14ac:dyDescent="0.3">
      <c r="A75" s="17" t="s">
        <v>559</v>
      </c>
      <c r="B75" s="17" t="s">
        <v>456</v>
      </c>
      <c r="C75" s="18"/>
      <c r="D75" s="44">
        <v>0</v>
      </c>
      <c r="E75" s="44"/>
      <c r="F75" s="44"/>
      <c r="G75" s="44"/>
      <c r="H75" s="44"/>
      <c r="I75" s="44"/>
      <c r="J75" s="45">
        <f>SUM(Tableau16[[#This Row],[JANVIER ]:[JUIN]])</f>
        <v>0</v>
      </c>
      <c r="K75" s="18">
        <f>IF(Tableau16[[#This Row],[Montant ]]&lt;18000,0,IF(Tableau16[[#This Row],[Montant ]]&gt;=30000,2,IF(Tableau16[[#This Row],[Montant ]]&gt;=18000,1,0)))</f>
        <v>0</v>
      </c>
    </row>
    <row r="76" spans="1:11" x14ac:dyDescent="0.3">
      <c r="A76" s="17" t="s">
        <v>561</v>
      </c>
      <c r="B76" s="17" t="s">
        <v>456</v>
      </c>
      <c r="C76" s="18"/>
      <c r="D76" s="44">
        <v>0</v>
      </c>
      <c r="E76" s="44"/>
      <c r="F76" s="44"/>
      <c r="G76" s="44"/>
      <c r="H76" s="44"/>
      <c r="I76" s="44"/>
      <c r="J76" s="45">
        <f>SUM(Tableau16[[#This Row],[JANVIER ]:[JUIN]])</f>
        <v>0</v>
      </c>
      <c r="K76" s="18">
        <f>IF(Tableau16[[#This Row],[Montant ]]&lt;18000,0,IF(Tableau16[[#This Row],[Montant ]]&gt;=30000,2,IF(Tableau16[[#This Row],[Montant ]]&gt;=18000,1,0)))</f>
        <v>0</v>
      </c>
    </row>
    <row r="77" spans="1:11" x14ac:dyDescent="0.3">
      <c r="A77" s="17" t="s">
        <v>506</v>
      </c>
      <c r="B77" s="17" t="s">
        <v>464</v>
      </c>
      <c r="C77" s="18" t="s">
        <v>507</v>
      </c>
      <c r="D77" s="44">
        <v>0</v>
      </c>
      <c r="E77" s="44"/>
      <c r="F77" s="44"/>
      <c r="G77" s="44"/>
      <c r="H77" s="44"/>
      <c r="I77" s="44"/>
      <c r="J77" s="45">
        <f>SUM(Tableau16[[#This Row],[JANVIER ]:[JUIN]])</f>
        <v>0</v>
      </c>
      <c r="K77" s="18">
        <f>IF(Tableau16[[#This Row],[Montant ]]&lt;18000,0,IF(Tableau16[[#This Row],[Montant ]]&gt;=30000,2,IF(Tableau16[[#This Row],[Montant ]]&gt;=18000,1,0)))</f>
        <v>0</v>
      </c>
    </row>
    <row r="78" spans="1:11" x14ac:dyDescent="0.3">
      <c r="A78" s="17" t="s">
        <v>518</v>
      </c>
      <c r="B78" s="17" t="s">
        <v>456</v>
      </c>
      <c r="C78" s="18" t="s">
        <v>519</v>
      </c>
      <c r="D78" s="44">
        <v>0</v>
      </c>
      <c r="E78" s="44"/>
      <c r="F78" s="44"/>
      <c r="G78" s="44"/>
      <c r="H78" s="44"/>
      <c r="I78" s="44"/>
      <c r="J78" s="45">
        <f>SUM(Tableau16[[#This Row],[JANVIER ]:[JUIN]])</f>
        <v>0</v>
      </c>
      <c r="K78" s="18">
        <f>IF(Tableau16[[#This Row],[Montant ]]&lt;18000,0,IF(Tableau16[[#This Row],[Montant ]]&gt;=30000,2,IF(Tableau16[[#This Row],[Montant ]]&gt;=18000,1,0)))</f>
        <v>0</v>
      </c>
    </row>
    <row r="79" spans="1:11" x14ac:dyDescent="0.3">
      <c r="A79" s="17" t="s">
        <v>513</v>
      </c>
      <c r="B79" s="17" t="s">
        <v>456</v>
      </c>
      <c r="C79" s="18" t="s">
        <v>514</v>
      </c>
      <c r="D79" s="44">
        <v>0</v>
      </c>
      <c r="E79" s="44"/>
      <c r="F79" s="44"/>
      <c r="G79" s="44"/>
      <c r="H79" s="44"/>
      <c r="I79" s="44"/>
      <c r="J79" s="45">
        <f>SUM(Tableau16[[#This Row],[JANVIER ]:[JUIN]])</f>
        <v>0</v>
      </c>
      <c r="K79" s="18">
        <f>IF(Tableau16[[#This Row],[Montant ]]&lt;18000,0,IF(Tableau16[[#This Row],[Montant ]]&gt;=30000,2,IF(Tableau16[[#This Row],[Montant ]]&gt;=18000,1,0)))</f>
        <v>0</v>
      </c>
    </row>
    <row r="80" spans="1:11" x14ac:dyDescent="0.3">
      <c r="A80" s="17" t="s">
        <v>560</v>
      </c>
      <c r="B80" s="17" t="s">
        <v>456</v>
      </c>
      <c r="C80" s="18"/>
      <c r="D80" s="44">
        <v>0</v>
      </c>
      <c r="E80" s="44"/>
      <c r="F80" s="44"/>
      <c r="G80" s="44"/>
      <c r="H80" s="44"/>
      <c r="I80" s="44"/>
      <c r="J80" s="45">
        <f>SUM(Tableau16[[#This Row],[JANVIER ]:[JUIN]])</f>
        <v>0</v>
      </c>
      <c r="K80" s="18">
        <f>IF(Tableau16[[#This Row],[Montant ]]&lt;18000,0,IF(Tableau16[[#This Row],[Montant ]]&gt;=30000,2,IF(Tableau16[[#This Row],[Montant ]]&gt;=18000,1,0)))</f>
        <v>0</v>
      </c>
    </row>
    <row r="81" spans="1:11" x14ac:dyDescent="0.3">
      <c r="A81" s="17" t="s">
        <v>520</v>
      </c>
      <c r="B81" s="17" t="s">
        <v>477</v>
      </c>
      <c r="C81" s="18" t="s">
        <v>519</v>
      </c>
      <c r="D81" s="44">
        <v>0</v>
      </c>
      <c r="E81" s="44"/>
      <c r="F81" s="44"/>
      <c r="G81" s="44"/>
      <c r="H81" s="44"/>
      <c r="I81" s="44"/>
      <c r="J81" s="45">
        <f>SUM(Tableau16[[#This Row],[JANVIER ]:[JUIN]])</f>
        <v>0</v>
      </c>
      <c r="K81" s="18">
        <f>IF(Tableau16[[#This Row],[Montant ]]&lt;18000,0,IF(Tableau16[[#This Row],[Montant ]]&gt;=30000,2,IF(Tableau16[[#This Row],[Montant ]]&gt;=18000,1,0)))</f>
        <v>0</v>
      </c>
    </row>
    <row r="82" spans="1:11" x14ac:dyDescent="0.3">
      <c r="A82" s="17"/>
      <c r="B82" s="17"/>
      <c r="C82" s="18"/>
      <c r="D82" s="44">
        <v>0</v>
      </c>
      <c r="E82" s="44"/>
      <c r="F82" s="44"/>
      <c r="G82" s="44"/>
      <c r="H82" s="44"/>
      <c r="I82" s="44"/>
      <c r="J82" s="45">
        <f>SUM(Tableau16[[#This Row],[JANVIER ]:[JUIN]])</f>
        <v>0</v>
      </c>
      <c r="K82" s="18">
        <f>IF(Tableau16[[#This Row],[Montant ]]&lt;18000,0,IF(Tableau16[[#This Row],[Montant ]]&gt;=30000,2,IF(Tableau16[[#This Row],[Montant ]]&gt;=18000,1,0)))</f>
        <v>0</v>
      </c>
    </row>
    <row r="83" spans="1:11" x14ac:dyDescent="0.3">
      <c r="A83" s="17"/>
      <c r="B83" s="17"/>
      <c r="C83" s="18"/>
      <c r="D83" s="44">
        <v>0</v>
      </c>
      <c r="E83" s="44"/>
      <c r="F83" s="44"/>
      <c r="G83" s="44"/>
      <c r="H83" s="44"/>
      <c r="I83" s="44"/>
      <c r="J83" s="45">
        <f>SUM(Tableau16[[#This Row],[JANVIER ]:[JUIN]])</f>
        <v>0</v>
      </c>
      <c r="K83" s="18">
        <f>IF(Tableau16[[#This Row],[Montant ]]&lt;18000,0,IF(Tableau16[[#This Row],[Montant ]]&gt;=30000,2,IF(Tableau16[[#This Row],[Montant ]]&gt;=18000,1,0)))</f>
        <v>0</v>
      </c>
    </row>
    <row r="84" spans="1:11" x14ac:dyDescent="0.3">
      <c r="A84" s="17"/>
      <c r="B84" s="17"/>
      <c r="C84" s="18"/>
      <c r="D84" s="44">
        <v>0</v>
      </c>
      <c r="E84" s="44"/>
      <c r="F84" s="44"/>
      <c r="G84" s="44"/>
      <c r="H84" s="44"/>
      <c r="I84" s="44"/>
      <c r="J84" s="45">
        <f>SUM(Tableau16[[#This Row],[JANVIER ]:[JUIN]])</f>
        <v>0</v>
      </c>
      <c r="K84" s="18">
        <f>IF(Tableau16[[#This Row],[Montant ]]&lt;18000,0,IF(Tableau16[[#This Row],[Montant ]]&gt;=30000,2,IF(Tableau16[[#This Row],[Montant ]]&gt;=18000,1,0)))</f>
        <v>0</v>
      </c>
    </row>
    <row r="85" spans="1:11" x14ac:dyDescent="0.3">
      <c r="A85" s="17"/>
      <c r="B85" s="17"/>
      <c r="C85" s="18"/>
      <c r="D85" s="44">
        <v>0</v>
      </c>
      <c r="E85" s="44"/>
      <c r="F85" s="44"/>
      <c r="G85" s="44"/>
      <c r="H85" s="44"/>
      <c r="I85" s="44"/>
      <c r="J85" s="45">
        <f>SUM(Tableau16[[#This Row],[JANVIER ]:[JUIN]])</f>
        <v>0</v>
      </c>
      <c r="K85" s="18">
        <f>IF(Tableau16[[#This Row],[Montant ]]&lt;18000,0,IF(Tableau16[[#This Row],[Montant ]]&gt;=30000,2,IF(Tableau16[[#This Row],[Montant ]]&gt;=18000,1,0)))</f>
        <v>0</v>
      </c>
    </row>
    <row r="86" spans="1:11" x14ac:dyDescent="0.3">
      <c r="A86" s="17"/>
      <c r="B86" s="17"/>
      <c r="C86" s="18"/>
      <c r="D86" s="44">
        <v>0</v>
      </c>
      <c r="E86" s="44"/>
      <c r="F86" s="44"/>
      <c r="G86" s="44"/>
      <c r="H86" s="44"/>
      <c r="I86" s="44"/>
      <c r="J86" s="45">
        <f>SUM(Tableau16[[#This Row],[JANVIER ]:[JUIN]])</f>
        <v>0</v>
      </c>
      <c r="K86" s="18">
        <f>IF(Tableau16[[#This Row],[Montant ]]&lt;18000,0,IF(Tableau16[[#This Row],[Montant ]]&gt;=30000,2,IF(Tableau16[[#This Row],[Montant ]]&gt;=18000,1,0)))</f>
        <v>0</v>
      </c>
    </row>
    <row r="87" spans="1:11" x14ac:dyDescent="0.3">
      <c r="A87" s="17"/>
      <c r="B87" s="17"/>
      <c r="C87" s="18"/>
      <c r="D87" s="44">
        <v>0</v>
      </c>
      <c r="E87" s="44"/>
      <c r="F87" s="44"/>
      <c r="G87" s="44"/>
      <c r="H87" s="44"/>
      <c r="I87" s="44"/>
      <c r="J87" s="45">
        <f>SUM(Tableau16[[#This Row],[JANVIER ]:[JUIN]])</f>
        <v>0</v>
      </c>
      <c r="K87" s="18">
        <f>IF(Tableau16[[#This Row],[Montant ]]&lt;18000,0,IF(Tableau16[[#This Row],[Montant ]]&gt;=30000,2,IF(Tableau16[[#This Row],[Montant ]]&gt;=18000,1,0)))</f>
        <v>0</v>
      </c>
    </row>
    <row r="88" spans="1:11" x14ac:dyDescent="0.3">
      <c r="A88" s="17"/>
      <c r="B88" s="17"/>
      <c r="C88" s="18"/>
      <c r="D88" s="44">
        <v>0</v>
      </c>
      <c r="E88" s="44"/>
      <c r="F88" s="44"/>
      <c r="G88" s="44"/>
      <c r="H88" s="44"/>
      <c r="I88" s="44"/>
      <c r="J88" s="45">
        <f>SUM(Tableau16[[#This Row],[JANVIER ]:[JUIN]])</f>
        <v>0</v>
      </c>
      <c r="K88" s="18">
        <f>IF(Tableau16[[#This Row],[Montant ]]&lt;18000,0,IF(Tableau16[[#This Row],[Montant ]]&gt;=30000,2,IF(Tableau16[[#This Row],[Montant ]]&gt;=18000,1,0)))</f>
        <v>0</v>
      </c>
    </row>
    <row r="89" spans="1:11" x14ac:dyDescent="0.3">
      <c r="A89" s="17"/>
      <c r="B89" s="17"/>
      <c r="C89" s="18"/>
      <c r="D89" s="44">
        <v>0</v>
      </c>
      <c r="E89" s="44"/>
      <c r="F89" s="44"/>
      <c r="G89" s="44"/>
      <c r="H89" s="44"/>
      <c r="I89" s="44"/>
      <c r="J89" s="45">
        <f>SUM(Tableau16[[#This Row],[JANVIER ]:[JUIN]])</f>
        <v>0</v>
      </c>
      <c r="K89" s="18">
        <f>IF(Tableau16[[#This Row],[Montant ]]&lt;18000,0,IF(Tableau16[[#This Row],[Montant ]]&gt;=30000,2,IF(Tableau16[[#This Row],[Montant ]]&gt;=18000,1,0)))</f>
        <v>0</v>
      </c>
    </row>
    <row r="90" spans="1:11" x14ac:dyDescent="0.3">
      <c r="A90" s="17"/>
      <c r="B90" s="17"/>
      <c r="C90" s="18"/>
      <c r="D90" s="44">
        <v>0</v>
      </c>
      <c r="E90" s="44"/>
      <c r="F90" s="44"/>
      <c r="G90" s="44"/>
      <c r="H90" s="44"/>
      <c r="I90" s="44"/>
      <c r="J90" s="45">
        <f>SUM(Tableau16[[#This Row],[JANVIER ]:[JUIN]])</f>
        <v>0</v>
      </c>
      <c r="K90" s="18">
        <f>IF(Tableau16[[#This Row],[Montant ]]&lt;18000,0,IF(Tableau16[[#This Row],[Montant ]]&gt;=30000,2,IF(Tableau16[[#This Row],[Montant ]]&gt;=18000,1,0)))</f>
        <v>0</v>
      </c>
    </row>
    <row r="91" spans="1:11" x14ac:dyDescent="0.3">
      <c r="A91" s="17"/>
      <c r="B91" s="17"/>
      <c r="C91" s="18"/>
      <c r="D91" s="44">
        <v>0</v>
      </c>
      <c r="E91" s="44"/>
      <c r="F91" s="44"/>
      <c r="G91" s="44"/>
      <c r="H91" s="44"/>
      <c r="I91" s="44"/>
      <c r="J91" s="45">
        <f>SUM(Tableau16[[#This Row],[JANVIER ]:[JUIN]])</f>
        <v>0</v>
      </c>
      <c r="K91" s="18">
        <f>IF(Tableau16[[#This Row],[Montant ]]&lt;18000,0,IF(Tableau16[[#This Row],[Montant ]]&gt;=30000,2,IF(Tableau16[[#This Row],[Montant ]]&gt;=18000,1,0)))</f>
        <v>0</v>
      </c>
    </row>
    <row r="92" spans="1:11" x14ac:dyDescent="0.3">
      <c r="A92" s="17"/>
      <c r="B92" s="17"/>
      <c r="C92" s="18"/>
      <c r="D92" s="44">
        <v>0</v>
      </c>
      <c r="E92" s="44"/>
      <c r="F92" s="44"/>
      <c r="G92" s="44"/>
      <c r="H92" s="44"/>
      <c r="I92" s="44"/>
      <c r="J92" s="45">
        <f>SUM(Tableau16[[#This Row],[JANVIER ]:[JUIN]])</f>
        <v>0</v>
      </c>
      <c r="K92" s="18">
        <f>IF(Tableau16[[#This Row],[Montant ]]&lt;18000,0,IF(Tableau16[[#This Row],[Montant ]]&gt;=30000,2,IF(Tableau16[[#This Row],[Montant ]]&gt;=18000,1,0)))</f>
        <v>0</v>
      </c>
    </row>
    <row r="93" spans="1:11" x14ac:dyDescent="0.3">
      <c r="A93" s="17"/>
      <c r="B93" s="17"/>
      <c r="C93" s="18"/>
      <c r="D93" s="44">
        <v>0</v>
      </c>
      <c r="E93" s="44"/>
      <c r="F93" s="44"/>
      <c r="G93" s="44"/>
      <c r="H93" s="44"/>
      <c r="I93" s="44"/>
      <c r="J93" s="45">
        <f>SUM(Tableau16[[#This Row],[JANVIER ]:[JUIN]])</f>
        <v>0</v>
      </c>
      <c r="K93" s="18">
        <f>IF(Tableau16[[#This Row],[Montant ]]&lt;18000,0,IF(Tableau16[[#This Row],[Montant ]]&gt;=30000,2,IF(Tableau16[[#This Row],[Montant ]]&gt;=18000,1,0)))</f>
        <v>0</v>
      </c>
    </row>
    <row r="94" spans="1:11" x14ac:dyDescent="0.3">
      <c r="A94" s="17"/>
      <c r="B94" s="17"/>
      <c r="C94" s="18"/>
      <c r="D94" s="44">
        <v>0</v>
      </c>
      <c r="E94" s="44"/>
      <c r="F94" s="44"/>
      <c r="G94" s="44"/>
      <c r="H94" s="44"/>
      <c r="I94" s="44"/>
      <c r="J94" s="45">
        <f>SUM(Tableau16[[#This Row],[JANVIER ]:[JUIN]])</f>
        <v>0</v>
      </c>
      <c r="K94" s="18">
        <f>IF(Tableau16[[#This Row],[Montant ]]&lt;18000,0,IF(Tableau16[[#This Row],[Montant ]]&gt;=30000,2,IF(Tableau16[[#This Row],[Montant ]]&gt;=18000,1,0)))</f>
        <v>0</v>
      </c>
    </row>
    <row r="95" spans="1:11" x14ac:dyDescent="0.3">
      <c r="A95" s="17"/>
      <c r="B95" s="17"/>
      <c r="C95" s="18"/>
      <c r="D95" s="44">
        <v>0</v>
      </c>
      <c r="E95" s="44"/>
      <c r="F95" s="44"/>
      <c r="G95" s="44"/>
      <c r="H95" s="44"/>
      <c r="I95" s="44"/>
      <c r="J95" s="45">
        <f>SUM(Tableau16[[#This Row],[JANVIER ]:[JUIN]])</f>
        <v>0</v>
      </c>
      <c r="K95" s="18">
        <f>IF(Tableau16[[#This Row],[Montant ]]&lt;18000,0,IF(Tableau16[[#This Row],[Montant ]]&gt;=30000,2,IF(Tableau16[[#This Row],[Montant ]]&gt;=18000,1,0)))</f>
        <v>0</v>
      </c>
    </row>
    <row r="96" spans="1:11" x14ac:dyDescent="0.3">
      <c r="A96" s="17"/>
      <c r="B96" s="17"/>
      <c r="C96" s="18"/>
      <c r="D96" s="44">
        <v>0</v>
      </c>
      <c r="E96" s="44"/>
      <c r="F96" s="44"/>
      <c r="G96" s="44"/>
      <c r="H96" s="44"/>
      <c r="I96" s="44"/>
      <c r="J96" s="45">
        <f>SUM(Tableau16[[#This Row],[JANVIER ]:[JUIN]])</f>
        <v>0</v>
      </c>
      <c r="K96" s="18">
        <f>IF(Tableau16[[#This Row],[Montant ]]&lt;18000,0,IF(Tableau16[[#This Row],[Montant ]]&gt;=30000,2,IF(Tableau16[[#This Row],[Montant ]]&gt;=18000,1,0)))</f>
        <v>0</v>
      </c>
    </row>
    <row r="97" spans="1:11" x14ac:dyDescent="0.3">
      <c r="A97" s="17"/>
      <c r="B97" s="17"/>
      <c r="C97" s="18"/>
      <c r="D97" s="44">
        <v>0</v>
      </c>
      <c r="E97" s="44"/>
      <c r="F97" s="44"/>
      <c r="G97" s="44"/>
      <c r="H97" s="44"/>
      <c r="I97" s="44"/>
      <c r="J97" s="45">
        <f>SUM(Tableau16[[#This Row],[JANVIER ]:[JUIN]])</f>
        <v>0</v>
      </c>
      <c r="K97" s="18">
        <f>IF(Tableau16[[#This Row],[Montant ]]&lt;18000,0,IF(Tableau16[[#This Row],[Montant ]]&gt;=30000,2,IF(Tableau16[[#This Row],[Montant ]]&gt;=18000,1,0)))</f>
        <v>0</v>
      </c>
    </row>
    <row r="98" spans="1:11" x14ac:dyDescent="0.3">
      <c r="A98" s="17"/>
      <c r="B98" s="17"/>
      <c r="C98" s="18"/>
      <c r="D98" s="44">
        <v>0</v>
      </c>
      <c r="E98" s="44"/>
      <c r="F98" s="44"/>
      <c r="G98" s="44"/>
      <c r="H98" s="44"/>
      <c r="I98" s="44"/>
      <c r="J98" s="45">
        <f>SUM(Tableau16[[#This Row],[JANVIER ]:[JUIN]])</f>
        <v>0</v>
      </c>
      <c r="K98" s="18">
        <f>IF(Tableau16[[#This Row],[Montant ]]&lt;18000,0,IF(Tableau16[[#This Row],[Montant ]]&gt;=30000,2,IF(Tableau16[[#This Row],[Montant ]]&gt;=18000,1,0)))</f>
        <v>0</v>
      </c>
    </row>
    <row r="99" spans="1:11" x14ac:dyDescent="0.3">
      <c r="A99" s="17"/>
      <c r="B99" s="17"/>
      <c r="C99" s="18"/>
      <c r="D99" s="44">
        <v>0</v>
      </c>
      <c r="E99" s="44"/>
      <c r="F99" s="44"/>
      <c r="G99" s="44"/>
      <c r="H99" s="44"/>
      <c r="I99" s="44"/>
      <c r="J99" s="45">
        <f>SUM(Tableau16[[#This Row],[JANVIER ]:[JUIN]])</f>
        <v>0</v>
      </c>
      <c r="K99" s="18">
        <f>IF(Tableau16[[#This Row],[Montant ]]&lt;18000,0,IF(Tableau16[[#This Row],[Montant ]]&gt;=30000,2,IF(Tableau16[[#This Row],[Montant ]]&gt;=18000,1,0)))</f>
        <v>0</v>
      </c>
    </row>
    <row r="100" spans="1:11" x14ac:dyDescent="0.3">
      <c r="A100" s="17"/>
      <c r="B100" s="17"/>
      <c r="C100" s="18"/>
      <c r="D100" s="44">
        <v>0</v>
      </c>
      <c r="E100" s="44"/>
      <c r="F100" s="44"/>
      <c r="G100" s="44"/>
      <c r="H100" s="44"/>
      <c r="I100" s="44"/>
      <c r="J100" s="45">
        <f>SUM(Tableau16[[#This Row],[JANVIER ]:[JUIN]])</f>
        <v>0</v>
      </c>
      <c r="K100" s="18">
        <f>IF(Tableau16[[#This Row],[Montant ]]&lt;18000,0,IF(Tableau16[[#This Row],[Montant ]]&gt;=30000,2,IF(Tableau16[[#This Row],[Montant ]]&gt;=18000,1,0)))</f>
        <v>0</v>
      </c>
    </row>
    <row r="101" spans="1:11" x14ac:dyDescent="0.3">
      <c r="A101" s="17"/>
      <c r="B101" s="17"/>
      <c r="C101" s="18"/>
      <c r="D101" s="44">
        <v>0</v>
      </c>
      <c r="E101" s="44"/>
      <c r="F101" s="44"/>
      <c r="G101" s="44"/>
      <c r="H101" s="44"/>
      <c r="I101" s="44"/>
      <c r="J101" s="45">
        <f>SUM(Tableau16[[#This Row],[JANVIER ]:[JUIN]])</f>
        <v>0</v>
      </c>
      <c r="K101" s="18">
        <f>IF(Tableau16[[#This Row],[Montant ]]&lt;18000,0,IF(Tableau16[[#This Row],[Montant ]]&gt;=30000,2,IF(Tableau16[[#This Row],[Montant ]]&gt;=18000,1,0)))</f>
        <v>0</v>
      </c>
    </row>
    <row r="102" spans="1:11" x14ac:dyDescent="0.3">
      <c r="A102" s="17"/>
      <c r="B102" s="17"/>
      <c r="C102" s="18"/>
      <c r="D102" s="44">
        <v>0</v>
      </c>
      <c r="E102" s="44"/>
      <c r="F102" s="44"/>
      <c r="G102" s="44"/>
      <c r="H102" s="44"/>
      <c r="I102" s="44"/>
      <c r="J102" s="45">
        <f>SUM(Tableau16[[#This Row],[JANVIER ]:[JUIN]])</f>
        <v>0</v>
      </c>
      <c r="K102" s="18">
        <f>IF(Tableau16[[#This Row],[Montant ]]&lt;18000,0,IF(Tableau16[[#This Row],[Montant ]]&gt;=30000,2,IF(Tableau16[[#This Row],[Montant ]]&gt;=18000,1,0)))</f>
        <v>0</v>
      </c>
    </row>
    <row r="103" spans="1:11" x14ac:dyDescent="0.3">
      <c r="A103" s="17"/>
      <c r="B103" s="17"/>
      <c r="C103" s="18"/>
      <c r="D103" s="44">
        <v>0</v>
      </c>
      <c r="E103" s="44"/>
      <c r="F103" s="44"/>
      <c r="G103" s="44"/>
      <c r="H103" s="44"/>
      <c r="I103" s="44"/>
      <c r="J103" s="45">
        <f>SUM(Tableau16[[#This Row],[JANVIER ]:[JUIN]])</f>
        <v>0</v>
      </c>
      <c r="K103" s="18">
        <f>IF(Tableau16[[#This Row],[Montant ]]&lt;18000,0,IF(Tableau16[[#This Row],[Montant ]]&gt;=30000,2,IF(Tableau16[[#This Row],[Montant ]]&gt;=18000,1,0)))</f>
        <v>0</v>
      </c>
    </row>
    <row r="104" spans="1:11" x14ac:dyDescent="0.3">
      <c r="A104" s="17"/>
      <c r="B104" s="17"/>
      <c r="C104" s="18"/>
      <c r="D104" s="44">
        <v>0</v>
      </c>
      <c r="E104" s="44"/>
      <c r="F104" s="44"/>
      <c r="G104" s="44"/>
      <c r="H104" s="44"/>
      <c r="I104" s="44"/>
      <c r="J104" s="45">
        <f>SUM(Tableau16[[#This Row],[JANVIER ]:[JUIN]])</f>
        <v>0</v>
      </c>
      <c r="K104" s="18">
        <f>IF(Tableau16[[#This Row],[Montant ]]&lt;18000,0,IF(Tableau16[[#This Row],[Montant ]]&gt;=30000,2,IF(Tableau16[[#This Row],[Montant ]]&gt;=18000,1,0)))</f>
        <v>0</v>
      </c>
    </row>
    <row r="105" spans="1:11" x14ac:dyDescent="0.3">
      <c r="A105" s="17"/>
      <c r="B105" s="17"/>
      <c r="C105" s="18"/>
      <c r="D105" s="44">
        <v>0</v>
      </c>
      <c r="E105" s="44"/>
      <c r="F105" s="44"/>
      <c r="G105" s="44"/>
      <c r="H105" s="44"/>
      <c r="I105" s="44"/>
      <c r="J105" s="45">
        <f>SUM(Tableau16[[#This Row],[JANVIER ]:[JUIN]])</f>
        <v>0</v>
      </c>
      <c r="K105" s="18">
        <f>IF(Tableau16[[#This Row],[Montant ]]&lt;18000,0,IF(Tableau16[[#This Row],[Montant ]]&gt;=30000,2,IF(Tableau16[[#This Row],[Montant ]]&gt;=18000,1,0)))</f>
        <v>0</v>
      </c>
    </row>
    <row r="106" spans="1:11" x14ac:dyDescent="0.3">
      <c r="A106" s="17"/>
      <c r="B106" s="17"/>
      <c r="C106" s="18"/>
      <c r="D106" s="44">
        <v>0</v>
      </c>
      <c r="E106" s="44"/>
      <c r="F106" s="44"/>
      <c r="G106" s="44"/>
      <c r="H106" s="44"/>
      <c r="I106" s="44"/>
      <c r="J106" s="45">
        <f>SUM(Tableau16[[#This Row],[JANVIER ]:[JUIN]])</f>
        <v>0</v>
      </c>
      <c r="K106" s="18">
        <f>IF(Tableau16[[#This Row],[Montant ]]&lt;18000,0,IF(Tableau16[[#This Row],[Montant ]]&gt;=30000,2,IF(Tableau16[[#This Row],[Montant ]]&gt;=18000,1,0)))</f>
        <v>0</v>
      </c>
    </row>
    <row r="107" spans="1:11" x14ac:dyDescent="0.3">
      <c r="A107" s="17"/>
      <c r="B107" s="17"/>
      <c r="C107" s="18"/>
      <c r="D107" s="44">
        <v>0</v>
      </c>
      <c r="E107" s="44"/>
      <c r="F107" s="44"/>
      <c r="G107" s="44"/>
      <c r="H107" s="44"/>
      <c r="I107" s="44"/>
      <c r="J107" s="45">
        <f>SUM(Tableau16[[#This Row],[JANVIER ]:[JUIN]])</f>
        <v>0</v>
      </c>
      <c r="K107" s="18">
        <f>IF(Tableau16[[#This Row],[Montant ]]&lt;18000,0,IF(Tableau16[[#This Row],[Montant ]]&gt;=30000,2,IF(Tableau16[[#This Row],[Montant ]]&gt;=18000,1,0)))</f>
        <v>0</v>
      </c>
    </row>
    <row r="108" spans="1:11" x14ac:dyDescent="0.3">
      <c r="A108" s="17"/>
      <c r="B108" s="17"/>
      <c r="C108" s="18"/>
      <c r="D108" s="44">
        <v>0</v>
      </c>
      <c r="E108" s="44"/>
      <c r="F108" s="44"/>
      <c r="G108" s="44"/>
      <c r="H108" s="44"/>
      <c r="I108" s="44"/>
      <c r="J108" s="45">
        <f>SUM(Tableau16[[#This Row],[JANVIER ]:[JUIN]])</f>
        <v>0</v>
      </c>
      <c r="K108" s="18">
        <f>IF(Tableau16[[#This Row],[Montant ]]&lt;18000,0,IF(Tableau16[[#This Row],[Montant ]]&gt;=30000,2,IF(Tableau16[[#This Row],[Montant ]]&gt;=18000,1,0)))</f>
        <v>0</v>
      </c>
    </row>
    <row r="109" spans="1:11" x14ac:dyDescent="0.3">
      <c r="A109" s="17"/>
      <c r="B109" s="17"/>
      <c r="C109" s="18"/>
      <c r="D109" s="44">
        <v>0</v>
      </c>
      <c r="E109" s="44"/>
      <c r="F109" s="44"/>
      <c r="G109" s="44"/>
      <c r="H109" s="44"/>
      <c r="I109" s="44"/>
      <c r="J109" s="45">
        <f>SUM(Tableau16[[#This Row],[JANVIER ]:[JUIN]])</f>
        <v>0</v>
      </c>
      <c r="K109" s="18">
        <f>IF(Tableau16[[#This Row],[Montant ]]&lt;18000,0,IF(Tableau16[[#This Row],[Montant ]]&gt;=30000,2,IF(Tableau16[[#This Row],[Montant ]]&gt;=18000,1,0)))</f>
        <v>0</v>
      </c>
    </row>
    <row r="110" spans="1:11" x14ac:dyDescent="0.3">
      <c r="A110" s="17"/>
      <c r="B110" s="17"/>
      <c r="C110" s="18"/>
      <c r="D110" s="44">
        <v>0</v>
      </c>
      <c r="E110" s="44"/>
      <c r="F110" s="44"/>
      <c r="G110" s="44"/>
      <c r="H110" s="44"/>
      <c r="I110" s="44"/>
      <c r="J110" s="45">
        <f>SUM(Tableau16[[#This Row],[JANVIER ]:[JUIN]])</f>
        <v>0</v>
      </c>
      <c r="K110" s="18">
        <f>IF(Tableau16[[#This Row],[Montant ]]&lt;18000,0,IF(Tableau16[[#This Row],[Montant ]]&gt;=30000,2,IF(Tableau16[[#This Row],[Montant ]]&gt;=18000,1,0)))</f>
        <v>0</v>
      </c>
    </row>
    <row r="111" spans="1:11" x14ac:dyDescent="0.3">
      <c r="A111" s="17"/>
      <c r="B111" s="17"/>
      <c r="C111" s="18"/>
      <c r="D111" s="44">
        <v>0</v>
      </c>
      <c r="E111" s="44"/>
      <c r="F111" s="44"/>
      <c r="G111" s="44"/>
      <c r="H111" s="44"/>
      <c r="I111" s="44"/>
      <c r="J111" s="45">
        <f>SUM(Tableau16[[#This Row],[JANVIER ]:[JUIN]])</f>
        <v>0</v>
      </c>
      <c r="K111" s="18">
        <f>IF(Tableau16[[#This Row],[Montant ]]&lt;18000,0,IF(Tableau16[[#This Row],[Montant ]]&gt;=30000,2,IF(Tableau16[[#This Row],[Montant ]]&gt;=18000,1,0)))</f>
        <v>0</v>
      </c>
    </row>
    <row r="112" spans="1:11" x14ac:dyDescent="0.3">
      <c r="A112" s="17"/>
      <c r="B112" s="17"/>
      <c r="C112" s="18"/>
      <c r="D112" s="44">
        <v>0</v>
      </c>
      <c r="E112" s="44"/>
      <c r="F112" s="44"/>
      <c r="G112" s="44"/>
      <c r="H112" s="44"/>
      <c r="I112" s="44"/>
      <c r="J112" s="45">
        <f>SUM(Tableau16[[#This Row],[JANVIER ]:[JUIN]])</f>
        <v>0</v>
      </c>
      <c r="K112" s="18">
        <f>IF(Tableau16[[#This Row],[Montant ]]&lt;18000,0,IF(Tableau16[[#This Row],[Montant ]]&gt;=30000,2,IF(Tableau16[[#This Row],[Montant ]]&gt;=18000,1,0)))</f>
        <v>0</v>
      </c>
    </row>
    <row r="113" spans="1:11" x14ac:dyDescent="0.3">
      <c r="A113" s="17"/>
      <c r="B113" s="17"/>
      <c r="C113" s="18"/>
      <c r="D113" s="44">
        <v>0</v>
      </c>
      <c r="E113" s="44"/>
      <c r="F113" s="44"/>
      <c r="G113" s="44"/>
      <c r="H113" s="44"/>
      <c r="I113" s="44"/>
      <c r="J113" s="45">
        <f>SUM(Tableau16[[#This Row],[JANVIER ]:[JUIN]])</f>
        <v>0</v>
      </c>
      <c r="K113" s="18">
        <f>IF(Tableau16[[#This Row],[Montant ]]&lt;18000,0,IF(Tableau16[[#This Row],[Montant ]]&gt;=30000,2,IF(Tableau16[[#This Row],[Montant ]]&gt;=18000,1,0)))</f>
        <v>0</v>
      </c>
    </row>
    <row r="114" spans="1:11" x14ac:dyDescent="0.3">
      <c r="A114" s="17"/>
      <c r="B114" s="17"/>
      <c r="C114" s="18"/>
      <c r="D114" s="44">
        <v>0</v>
      </c>
      <c r="E114" s="44"/>
      <c r="F114" s="44"/>
      <c r="G114" s="44"/>
      <c r="H114" s="44"/>
      <c r="I114" s="44"/>
      <c r="J114" s="45">
        <f>SUM(Tableau16[[#This Row],[JANVIER ]:[JUIN]])</f>
        <v>0</v>
      </c>
      <c r="K114" s="18">
        <f>IF(Tableau16[[#This Row],[Montant ]]&lt;18000,0,IF(Tableau16[[#This Row],[Montant ]]&gt;=30000,2,IF(Tableau16[[#This Row],[Montant ]]&gt;=18000,1,0)))</f>
        <v>0</v>
      </c>
    </row>
    <row r="115" spans="1:11" x14ac:dyDescent="0.3">
      <c r="A115" s="17"/>
      <c r="B115" s="17"/>
      <c r="C115" s="18"/>
      <c r="D115" s="44">
        <v>0</v>
      </c>
      <c r="E115" s="44"/>
      <c r="F115" s="44"/>
      <c r="G115" s="44"/>
      <c r="H115" s="44"/>
      <c r="I115" s="44"/>
      <c r="J115" s="45">
        <f>SUM(Tableau16[[#This Row],[JANVIER ]:[JUIN]])</f>
        <v>0</v>
      </c>
      <c r="K115" s="18">
        <f>IF(Tableau16[[#This Row],[Montant ]]&lt;18000,0,IF(Tableau16[[#This Row],[Montant ]]&gt;=30000,2,IF(Tableau16[[#This Row],[Montant ]]&gt;=18000,1,0)))</f>
        <v>0</v>
      </c>
    </row>
    <row r="116" spans="1:11" x14ac:dyDescent="0.3">
      <c r="A116" s="17"/>
      <c r="B116" s="17"/>
      <c r="C116" s="18"/>
      <c r="D116" s="44">
        <v>0</v>
      </c>
      <c r="E116" s="44"/>
      <c r="F116" s="44"/>
      <c r="G116" s="44"/>
      <c r="H116" s="44"/>
      <c r="I116" s="44"/>
      <c r="J116" s="45">
        <f>SUM(Tableau16[[#This Row],[JANVIER ]:[JUIN]])</f>
        <v>0</v>
      </c>
      <c r="K116" s="18">
        <f>IF(Tableau16[[#This Row],[Montant ]]&lt;18000,0,IF(Tableau16[[#This Row],[Montant ]]&gt;=30000,2,IF(Tableau16[[#This Row],[Montant ]]&gt;=18000,1,0)))</f>
        <v>0</v>
      </c>
    </row>
    <row r="117" spans="1:11" x14ac:dyDescent="0.3">
      <c r="A117" s="17"/>
      <c r="B117" s="17"/>
      <c r="C117" s="18"/>
      <c r="D117" s="44">
        <v>0</v>
      </c>
      <c r="E117" s="44"/>
      <c r="F117" s="44"/>
      <c r="G117" s="44"/>
      <c r="H117" s="44"/>
      <c r="I117" s="44"/>
      <c r="J117" s="45">
        <f>SUM(Tableau16[[#This Row],[JANVIER ]:[JUIN]])</f>
        <v>0</v>
      </c>
      <c r="K117" s="18">
        <f>IF(Tableau16[[#This Row],[Montant ]]&lt;18000,0,IF(Tableau16[[#This Row],[Montant ]]&gt;=30000,2,IF(Tableau16[[#This Row],[Montant ]]&gt;=18000,1,0)))</f>
        <v>0</v>
      </c>
    </row>
    <row r="118" spans="1:11" x14ac:dyDescent="0.3">
      <c r="A118" s="17"/>
      <c r="B118" s="17"/>
      <c r="C118" s="18"/>
      <c r="D118" s="44">
        <v>0</v>
      </c>
      <c r="E118" s="44"/>
      <c r="F118" s="44"/>
      <c r="G118" s="44"/>
      <c r="H118" s="44"/>
      <c r="I118" s="44"/>
      <c r="J118" s="45">
        <f>SUM(Tableau16[[#This Row],[JANVIER ]:[JUIN]])</f>
        <v>0</v>
      </c>
      <c r="K118" s="18">
        <f>IF(Tableau16[[#This Row],[Montant ]]&lt;18000,0,IF(Tableau16[[#This Row],[Montant ]]&gt;=30000,2,IF(Tableau16[[#This Row],[Montant ]]&gt;=18000,1,0)))</f>
        <v>0</v>
      </c>
    </row>
    <row r="119" spans="1:11" x14ac:dyDescent="0.3">
      <c r="A119" s="17"/>
      <c r="B119" s="17"/>
      <c r="C119" s="18"/>
      <c r="D119" s="44">
        <v>0</v>
      </c>
      <c r="E119" s="44"/>
      <c r="F119" s="44"/>
      <c r="G119" s="44"/>
      <c r="H119" s="44"/>
      <c r="I119" s="44"/>
      <c r="J119" s="45">
        <f>SUM(Tableau16[[#This Row],[JANVIER ]:[JUIN]])</f>
        <v>0</v>
      </c>
      <c r="K119" s="18">
        <f>IF(Tableau16[[#This Row],[Montant ]]&lt;18000,0,IF(Tableau16[[#This Row],[Montant ]]&gt;=30000,2,IF(Tableau16[[#This Row],[Montant ]]&gt;=18000,1,0)))</f>
        <v>0</v>
      </c>
    </row>
    <row r="120" spans="1:11" x14ac:dyDescent="0.3">
      <c r="A120" s="17"/>
      <c r="B120" s="17"/>
      <c r="C120" s="18"/>
      <c r="D120" s="44">
        <v>0</v>
      </c>
      <c r="E120" s="44"/>
      <c r="F120" s="44"/>
      <c r="G120" s="44"/>
      <c r="H120" s="44"/>
      <c r="I120" s="44"/>
      <c r="J120" s="45">
        <f>SUM(Tableau16[[#This Row],[JANVIER ]:[JUIN]])</f>
        <v>0</v>
      </c>
      <c r="K120" s="18">
        <f>IF(Tableau16[[#This Row],[Montant ]]&lt;18000,0,IF(Tableau16[[#This Row],[Montant ]]&gt;=30000,2,IF(Tableau16[[#This Row],[Montant ]]&gt;=18000,1,0)))</f>
        <v>0</v>
      </c>
    </row>
    <row r="121" spans="1:11" x14ac:dyDescent="0.3">
      <c r="A121" s="49" t="s">
        <v>13</v>
      </c>
      <c r="B121" s="49"/>
      <c r="C121" s="50">
        <f>COUNTA(C3:C120)</f>
        <v>44</v>
      </c>
      <c r="D121" s="51"/>
      <c r="E121" s="51"/>
      <c r="F121" s="51"/>
      <c r="G121" s="51"/>
      <c r="H121" s="51"/>
      <c r="I121" s="51"/>
      <c r="J121" s="52">
        <f>SUBTOTAL(109,Tableau16[[Montant ]])</f>
        <v>74000</v>
      </c>
      <c r="K121" s="50">
        <f>SUBTOTAL(109,Tableau16[Nb Place])</f>
        <v>0</v>
      </c>
    </row>
    <row r="122" spans="1:11" x14ac:dyDescent="0.3">
      <c r="C122" s="12"/>
    </row>
    <row r="123" spans="1:11" x14ac:dyDescent="0.3">
      <c r="C123" s="12"/>
    </row>
    <row r="124" spans="1:11" x14ac:dyDescent="0.3">
      <c r="C124" s="12"/>
    </row>
    <row r="125" spans="1:11" x14ac:dyDescent="0.3">
      <c r="C125" s="12"/>
    </row>
    <row r="126" spans="1:11" x14ac:dyDescent="0.3">
      <c r="C126" s="12"/>
    </row>
    <row r="127" spans="1:11" x14ac:dyDescent="0.3">
      <c r="C127" s="12"/>
    </row>
    <row r="128" spans="1:11" x14ac:dyDescent="0.3">
      <c r="C128" s="12"/>
    </row>
    <row r="129" spans="3:3" x14ac:dyDescent="0.3">
      <c r="C129" s="12"/>
    </row>
    <row r="130" spans="3:3" x14ac:dyDescent="0.3">
      <c r="C130" s="12"/>
    </row>
    <row r="131" spans="3:3" x14ac:dyDescent="0.3">
      <c r="C131" s="12"/>
    </row>
    <row r="132" spans="3:3" x14ac:dyDescent="0.3">
      <c r="C132" s="22"/>
    </row>
  </sheetData>
  <mergeCells count="1">
    <mergeCell ref="A1:J1"/>
  </mergeCells>
  <conditionalFormatting sqref="J3:J120">
    <cfRule type="iconSet" priority="42">
      <iconSet iconSet="3Symbols2">
        <cfvo type="percent" val="0"/>
        <cfvo type="num" val="10000"/>
        <cfvo type="num" val="30000"/>
      </iconSet>
    </cfRule>
  </conditionalFormatting>
  <pageMargins left="0.7" right="0.7" top="0.75" bottom="0.75" header="0.3" footer="0.3"/>
  <pageSetup paperSize="9" scale="51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E1:K9"/>
  <sheetViews>
    <sheetView workbookViewId="0">
      <selection activeCell="H22" sqref="H22"/>
    </sheetView>
  </sheetViews>
  <sheetFormatPr baseColWidth="10" defaultRowHeight="14.4" x14ac:dyDescent="0.3"/>
  <cols>
    <col min="4" max="4" width="12.5546875" customWidth="1"/>
    <col min="5" max="5" width="11.44140625" hidden="1" customWidth="1"/>
    <col min="6" max="6" width="25.6640625" customWidth="1"/>
    <col min="7" max="7" width="15.6640625" customWidth="1"/>
    <col min="9" max="9" width="23" customWidth="1"/>
  </cols>
  <sheetData>
    <row r="1" spans="6:11" ht="30" customHeight="1" x14ac:dyDescent="0.5">
      <c r="F1" s="74" t="s">
        <v>28</v>
      </c>
      <c r="G1" s="74"/>
      <c r="H1" s="74"/>
      <c r="I1" s="74"/>
      <c r="J1" s="2"/>
      <c r="K1" s="2"/>
    </row>
    <row r="4" spans="6:11" ht="24.6" x14ac:dyDescent="0.4">
      <c r="F4" s="75" t="s">
        <v>35</v>
      </c>
      <c r="G4" s="75"/>
      <c r="H4" s="75"/>
      <c r="I4" s="75"/>
    </row>
    <row r="5" spans="6:11" ht="15.6" x14ac:dyDescent="0.3">
      <c r="F5" s="17" t="s">
        <v>29</v>
      </c>
      <c r="G5" s="17" t="s">
        <v>30</v>
      </c>
      <c r="H5" s="18" t="s">
        <v>31</v>
      </c>
      <c r="I5" s="19" t="s">
        <v>32</v>
      </c>
    </row>
    <row r="6" spans="6:11" ht="15.6" x14ac:dyDescent="0.3">
      <c r="F6" s="24"/>
      <c r="G6" s="7"/>
      <c r="H6" s="7"/>
      <c r="I6" s="48">
        <v>0</v>
      </c>
    </row>
    <row r="7" spans="6:11" ht="15.6" x14ac:dyDescent="0.3">
      <c r="F7" s="24"/>
      <c r="G7" s="7"/>
      <c r="H7" s="7"/>
      <c r="I7" s="48">
        <v>0</v>
      </c>
    </row>
    <row r="8" spans="6:11" ht="15.6" x14ac:dyDescent="0.3">
      <c r="F8" s="24"/>
      <c r="G8" s="7"/>
      <c r="H8" s="7"/>
      <c r="I8" s="48">
        <v>0</v>
      </c>
    </row>
    <row r="9" spans="6:11" ht="15.6" x14ac:dyDescent="0.3">
      <c r="F9" s="20" t="s">
        <v>13</v>
      </c>
      <c r="G9" s="21"/>
      <c r="H9" s="21"/>
      <c r="I9" s="46">
        <f>SUBTOTAL(109,Tableau2278[Inscription])</f>
        <v>0</v>
      </c>
    </row>
  </sheetData>
  <mergeCells count="2">
    <mergeCell ref="F1:I1"/>
    <mergeCell ref="F4:I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I41"/>
  <sheetViews>
    <sheetView tabSelected="1" topLeftCell="A10" zoomScale="55" zoomScaleNormal="55" workbookViewId="0">
      <selection activeCell="G17" sqref="G17"/>
    </sheetView>
  </sheetViews>
  <sheetFormatPr baseColWidth="10" defaultColWidth="11.44140625" defaultRowHeight="13.8" x14ac:dyDescent="0.25"/>
  <cols>
    <col min="1" max="1" width="28.88671875" style="3" customWidth="1"/>
    <col min="2" max="2" width="12.5546875" style="3" customWidth="1"/>
    <col min="3" max="3" width="28.109375" style="3" customWidth="1"/>
    <col min="4" max="4" width="24" style="3" customWidth="1"/>
    <col min="5" max="5" width="5.109375" style="3" customWidth="1"/>
    <col min="6" max="6" width="27.109375" style="3" customWidth="1"/>
    <col min="7" max="7" width="14.109375" style="3" customWidth="1"/>
    <col min="8" max="8" width="36.5546875" style="3" customWidth="1"/>
    <col min="9" max="9" width="24.33203125" style="3" customWidth="1"/>
    <col min="10" max="16384" width="11.44140625" style="3"/>
  </cols>
  <sheetData>
    <row r="1" spans="1:9" x14ac:dyDescent="0.25">
      <c r="A1" s="77" t="s">
        <v>446</v>
      </c>
      <c r="B1" s="77"/>
      <c r="C1" s="77"/>
      <c r="D1" s="77"/>
      <c r="E1" s="77"/>
      <c r="F1" s="77"/>
      <c r="G1" s="77"/>
      <c r="H1" s="77"/>
      <c r="I1" s="77"/>
    </row>
    <row r="2" spans="1:9" x14ac:dyDescent="0.25">
      <c r="A2" s="77"/>
      <c r="B2" s="77"/>
      <c r="C2" s="77"/>
      <c r="D2" s="77"/>
      <c r="E2" s="77"/>
      <c r="F2" s="77"/>
      <c r="G2" s="77"/>
      <c r="H2" s="77"/>
      <c r="I2" s="77"/>
    </row>
    <row r="3" spans="1:9" x14ac:dyDescent="0.25">
      <c r="A3" s="77"/>
      <c r="B3" s="77"/>
      <c r="C3" s="77"/>
      <c r="D3" s="77"/>
      <c r="E3" s="77"/>
      <c r="F3" s="77"/>
      <c r="G3" s="77"/>
      <c r="H3" s="77"/>
      <c r="I3" s="77"/>
    </row>
    <row r="5" spans="1:9" ht="24.6" x14ac:dyDescent="0.25">
      <c r="A5" s="76" t="s">
        <v>17</v>
      </c>
      <c r="B5" s="76"/>
      <c r="C5" s="76"/>
      <c r="D5" s="76"/>
      <c r="F5" s="76" t="s">
        <v>18</v>
      </c>
      <c r="G5" s="76"/>
      <c r="H5" s="76"/>
      <c r="I5" s="76"/>
    </row>
    <row r="6" spans="1:9" ht="16.2" x14ac:dyDescent="0.35">
      <c r="A6" s="25" t="s">
        <v>19</v>
      </c>
      <c r="B6" s="26" t="s">
        <v>15</v>
      </c>
      <c r="C6" s="26" t="s">
        <v>16</v>
      </c>
      <c r="D6" s="27" t="s">
        <v>14</v>
      </c>
      <c r="F6" s="28" t="s">
        <v>19</v>
      </c>
      <c r="G6" s="29" t="s">
        <v>15</v>
      </c>
      <c r="H6" s="29" t="s">
        <v>16</v>
      </c>
      <c r="I6" s="30" t="s">
        <v>14</v>
      </c>
    </row>
    <row r="7" spans="1:9" ht="16.2" x14ac:dyDescent="0.35">
      <c r="A7" s="25" t="s">
        <v>569</v>
      </c>
      <c r="B7" s="26"/>
      <c r="C7" s="26" t="s">
        <v>570</v>
      </c>
      <c r="D7" s="31">
        <v>43500</v>
      </c>
      <c r="F7" s="32"/>
      <c r="G7" s="33"/>
      <c r="H7" s="33"/>
      <c r="I7" s="31">
        <v>7500</v>
      </c>
    </row>
    <row r="8" spans="1:9" ht="16.2" x14ac:dyDescent="0.35">
      <c r="A8" s="25" t="s">
        <v>571</v>
      </c>
      <c r="B8" s="26"/>
      <c r="C8" s="26" t="s">
        <v>572</v>
      </c>
      <c r="D8" s="31">
        <v>7200</v>
      </c>
      <c r="F8" s="32"/>
      <c r="G8" s="33"/>
      <c r="H8" s="33"/>
      <c r="I8" s="31">
        <v>5900</v>
      </c>
    </row>
    <row r="9" spans="1:9" ht="16.2" x14ac:dyDescent="0.35">
      <c r="A9" s="25"/>
      <c r="B9" s="26"/>
      <c r="C9" s="26"/>
      <c r="D9" s="31"/>
      <c r="F9" s="32"/>
      <c r="G9" s="33"/>
      <c r="H9" s="33"/>
      <c r="I9" s="31">
        <v>2100</v>
      </c>
    </row>
    <row r="10" spans="1:9" ht="16.2" x14ac:dyDescent="0.35">
      <c r="A10" s="25"/>
      <c r="B10" s="26"/>
      <c r="C10" s="26"/>
      <c r="D10" s="31"/>
      <c r="F10" s="32"/>
      <c r="G10" s="33"/>
      <c r="H10" s="33"/>
      <c r="I10" s="31"/>
    </row>
    <row r="11" spans="1:9" ht="16.2" x14ac:dyDescent="0.35">
      <c r="A11" s="25"/>
      <c r="B11" s="26"/>
      <c r="C11" s="26"/>
      <c r="D11" s="31"/>
      <c r="F11" s="32"/>
      <c r="G11" s="33"/>
      <c r="H11" s="33"/>
      <c r="I11" s="31"/>
    </row>
    <row r="12" spans="1:9" ht="16.2" x14ac:dyDescent="0.35">
      <c r="A12" s="25"/>
      <c r="B12" s="26"/>
      <c r="C12" s="26"/>
      <c r="D12" s="31"/>
      <c r="F12" s="32"/>
      <c r="G12" s="33"/>
      <c r="H12" s="33"/>
      <c r="I12" s="31"/>
    </row>
    <row r="13" spans="1:9" ht="16.2" x14ac:dyDescent="0.35">
      <c r="A13" s="25"/>
      <c r="B13" s="26"/>
      <c r="C13" s="26"/>
      <c r="D13" s="31"/>
      <c r="F13" s="32"/>
      <c r="G13" s="33"/>
      <c r="H13" s="33"/>
      <c r="I13" s="31"/>
    </row>
    <row r="14" spans="1:9" ht="16.2" x14ac:dyDescent="0.35">
      <c r="A14" s="25"/>
      <c r="B14" s="26"/>
      <c r="C14" s="26"/>
      <c r="D14" s="31"/>
      <c r="F14" s="32"/>
      <c r="G14" s="33"/>
      <c r="H14" s="33"/>
      <c r="I14" s="31"/>
    </row>
    <row r="15" spans="1:9" ht="16.2" x14ac:dyDescent="0.35">
      <c r="A15" s="25"/>
      <c r="B15" s="26"/>
      <c r="C15" s="26"/>
      <c r="D15" s="31"/>
      <c r="F15" s="32"/>
      <c r="G15" s="33"/>
      <c r="H15" s="33"/>
      <c r="I15" s="31"/>
    </row>
    <row r="16" spans="1:9" ht="16.2" x14ac:dyDescent="0.35">
      <c r="A16" s="25"/>
      <c r="B16" s="26"/>
      <c r="C16" s="26"/>
      <c r="D16" s="31"/>
      <c r="F16" s="32"/>
      <c r="G16" s="33"/>
      <c r="H16" s="33"/>
      <c r="I16" s="31"/>
    </row>
    <row r="17" spans="1:9" ht="16.2" x14ac:dyDescent="0.35">
      <c r="A17" s="25"/>
      <c r="B17" s="26"/>
      <c r="C17" s="26"/>
      <c r="D17" s="31"/>
      <c r="F17" s="32"/>
      <c r="G17" s="33"/>
      <c r="H17" s="33"/>
      <c r="I17" s="31"/>
    </row>
    <row r="18" spans="1:9" ht="16.2" x14ac:dyDescent="0.35">
      <c r="A18" s="25"/>
      <c r="B18" s="26"/>
      <c r="C18" s="26"/>
      <c r="D18" s="31"/>
      <c r="F18" s="32"/>
      <c r="G18" s="33"/>
      <c r="H18" s="33"/>
      <c r="I18" s="31"/>
    </row>
    <row r="19" spans="1:9" ht="16.2" x14ac:dyDescent="0.35">
      <c r="A19" s="25"/>
      <c r="B19" s="26"/>
      <c r="C19" s="26"/>
      <c r="D19" s="31"/>
      <c r="F19" s="32"/>
      <c r="G19" s="33"/>
      <c r="H19" s="33"/>
      <c r="I19" s="31"/>
    </row>
    <row r="20" spans="1:9" ht="16.2" x14ac:dyDescent="0.35">
      <c r="A20" s="25"/>
      <c r="B20" s="26"/>
      <c r="C20" s="26"/>
      <c r="D20" s="31"/>
      <c r="F20" s="32"/>
      <c r="G20" s="33"/>
      <c r="H20" s="33"/>
      <c r="I20" s="31"/>
    </row>
    <row r="21" spans="1:9" ht="16.2" x14ac:dyDescent="0.35">
      <c r="A21" s="15" t="s">
        <v>13</v>
      </c>
      <c r="B21" s="16"/>
      <c r="C21" s="16"/>
      <c r="D21" s="31">
        <f>SUBTOTAL(109,Tableau8[Sommes en FCFA])</f>
        <v>50700</v>
      </c>
      <c r="F21" s="32"/>
      <c r="G21" s="33"/>
      <c r="H21" s="33"/>
      <c r="I21" s="31"/>
    </row>
    <row r="22" spans="1:9" x14ac:dyDescent="0.25">
      <c r="A22" s="5"/>
      <c r="B22" s="5"/>
      <c r="C22" s="5"/>
      <c r="D22" s="5"/>
      <c r="F22" s="34" t="s">
        <v>13</v>
      </c>
      <c r="G22" s="16"/>
      <c r="H22" s="16"/>
      <c r="I22" s="31">
        <f>SUBTOTAL(109,Tableau9[Sommes en FCFA])</f>
        <v>15500</v>
      </c>
    </row>
    <row r="24" spans="1:9" ht="24.6" x14ac:dyDescent="0.25">
      <c r="A24" s="76" t="s">
        <v>27</v>
      </c>
      <c r="B24" s="76"/>
      <c r="C24" s="76"/>
      <c r="D24" s="76"/>
    </row>
    <row r="25" spans="1:9" ht="16.2" x14ac:dyDescent="0.35">
      <c r="A25" s="25" t="s">
        <v>19</v>
      </c>
      <c r="B25" s="26" t="s">
        <v>15</v>
      </c>
      <c r="C25" s="26" t="s">
        <v>16</v>
      </c>
      <c r="D25" s="27" t="s">
        <v>14</v>
      </c>
      <c r="F25" s="76" t="s">
        <v>44</v>
      </c>
      <c r="G25" s="76"/>
      <c r="H25" s="76"/>
    </row>
    <row r="26" spans="1:9" ht="16.2" x14ac:dyDescent="0.35">
      <c r="A26" s="35"/>
      <c r="B26" s="36"/>
      <c r="C26" s="37"/>
      <c r="D26" s="31"/>
      <c r="F26" s="76"/>
      <c r="G26" s="76"/>
      <c r="H26" s="76"/>
    </row>
    <row r="27" spans="1:9" ht="16.2" x14ac:dyDescent="0.35">
      <c r="A27" s="35"/>
      <c r="B27" s="36"/>
      <c r="C27" s="37"/>
      <c r="D27" s="31"/>
      <c r="F27" s="7" t="s">
        <v>20</v>
      </c>
      <c r="G27" s="38">
        <f>Tableau8[[#Totals],[Sommes en FCFA]]</f>
        <v>50700</v>
      </c>
    </row>
    <row r="28" spans="1:9" ht="16.2" x14ac:dyDescent="0.35">
      <c r="A28" s="35"/>
      <c r="B28" s="36"/>
      <c r="C28" s="37"/>
      <c r="D28" s="31"/>
      <c r="F28" s="7" t="s">
        <v>33</v>
      </c>
      <c r="G28" s="38">
        <f>Tableau811[[#Totals],[Sommes en FCFA]]</f>
        <v>0</v>
      </c>
    </row>
    <row r="29" spans="1:9" ht="16.2" x14ac:dyDescent="0.35">
      <c r="A29" s="35"/>
      <c r="B29" s="36"/>
      <c r="C29" s="37"/>
      <c r="D29" s="31"/>
      <c r="F29" s="7" t="s">
        <v>28</v>
      </c>
      <c r="G29" s="38">
        <f>SUM(Tableau2278[[#Totals],[Inscription]])</f>
        <v>0</v>
      </c>
    </row>
    <row r="30" spans="1:9" ht="16.2" x14ac:dyDescent="0.35">
      <c r="A30" s="35"/>
      <c r="B30" s="36"/>
      <c r="C30" s="37"/>
      <c r="D30" s="31"/>
      <c r="F30" s="7" t="s">
        <v>21</v>
      </c>
      <c r="G30" s="38">
        <f>'CODIFICATION BILLET'!O3</f>
        <v>0</v>
      </c>
    </row>
    <row r="31" spans="1:9" ht="16.2" x14ac:dyDescent="0.35">
      <c r="A31" s="35"/>
      <c r="B31" s="36"/>
      <c r="C31" s="37"/>
      <c r="D31" s="31"/>
      <c r="F31" s="7" t="s">
        <v>22</v>
      </c>
      <c r="G31" s="38">
        <f>Tableau16[[#Totals],[Montant ]]</f>
        <v>74000</v>
      </c>
      <c r="H31" s="7" t="s">
        <v>41</v>
      </c>
    </row>
    <row r="32" spans="1:9" ht="16.2" x14ac:dyDescent="0.35">
      <c r="A32" s="35"/>
      <c r="B32" s="36"/>
      <c r="C32" s="37"/>
      <c r="D32" s="31"/>
      <c r="F32" s="7" t="s">
        <v>18</v>
      </c>
      <c r="G32" s="38">
        <f>Tableau9[[#Totals],[Sommes en FCFA]]</f>
        <v>15500</v>
      </c>
      <c r="H32" s="38">
        <f>SUM(G28,G27,G30,G31)</f>
        <v>124700</v>
      </c>
    </row>
    <row r="33" spans="1:7" ht="16.2" x14ac:dyDescent="0.35">
      <c r="A33" s="35"/>
      <c r="B33" s="36"/>
      <c r="C33" s="37"/>
      <c r="D33" s="31"/>
      <c r="F33" s="39" t="s">
        <v>23</v>
      </c>
      <c r="G33" s="40">
        <f>SUM(G27:G31,-G32)</f>
        <v>109200</v>
      </c>
    </row>
    <row r="34" spans="1:7" ht="15.6" x14ac:dyDescent="0.3">
      <c r="A34" s="23" t="s">
        <v>13</v>
      </c>
      <c r="B34" s="41"/>
      <c r="C34" s="4"/>
      <c r="D34" s="31">
        <f>SUBTOTAL(109,Tableau811[Sommes en FCFA])</f>
        <v>0</v>
      </c>
      <c r="F34" s="42"/>
      <c r="G34" s="5"/>
    </row>
    <row r="35" spans="1:7" ht="15.6" x14ac:dyDescent="0.3">
      <c r="F35" s="42"/>
      <c r="G35" s="5"/>
    </row>
    <row r="36" spans="1:7" ht="15.6" x14ac:dyDescent="0.3">
      <c r="F36" s="42"/>
      <c r="G36" s="5"/>
    </row>
    <row r="37" spans="1:7" ht="15.6" x14ac:dyDescent="0.3">
      <c r="F37" s="42"/>
      <c r="G37" s="5"/>
    </row>
    <row r="38" spans="1:7" ht="15.6" x14ac:dyDescent="0.3">
      <c r="F38" s="42"/>
      <c r="G38" s="5"/>
    </row>
    <row r="39" spans="1:7" ht="15.6" x14ac:dyDescent="0.3">
      <c r="F39" s="42"/>
      <c r="G39" s="5"/>
    </row>
    <row r="41" spans="1:7" ht="15.6" x14ac:dyDescent="0.3">
      <c r="F41" s="22"/>
    </row>
  </sheetData>
  <mergeCells count="5">
    <mergeCell ref="A5:D5"/>
    <mergeCell ref="F5:I5"/>
    <mergeCell ref="A24:D24"/>
    <mergeCell ref="A1:I3"/>
    <mergeCell ref="F25:H26"/>
  </mergeCells>
  <pageMargins left="0.7" right="0.7" top="0.75" bottom="0.75" header="0.3" footer="0.3"/>
  <pageSetup paperSize="9" scale="70"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CODIFICATION BILLET</vt:lpstr>
      <vt:lpstr>COTISATION</vt:lpstr>
      <vt:lpstr>JEUX</vt:lpstr>
      <vt:lpstr>ENTREES &amp; SORTIES</vt:lpstr>
      <vt:lpstr>'CODIFICATION BILLET'!Zone_d_impression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KGB</dc:creator>
  <cp:lastModifiedBy>JOHANN</cp:lastModifiedBy>
  <cp:lastPrinted>2018-07-13T18:15:33Z</cp:lastPrinted>
  <dcterms:created xsi:type="dcterms:W3CDTF">2017-07-21T03:45:33Z</dcterms:created>
  <dcterms:modified xsi:type="dcterms:W3CDTF">2021-04-08T13:11:03Z</dcterms:modified>
</cp:coreProperties>
</file>