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FixedTether/"/>
    </mc:Choice>
  </mc:AlternateContent>
  <xr:revisionPtr revIDLastSave="0" documentId="8_{506469DE-60EF-452F-813B-2679F5A5C7AA}" xr6:coauthVersionLast="45" xr6:coauthVersionMax="45" xr10:uidLastSave="{00000000-0000-0000-0000-000000000000}"/>
  <bookViews>
    <workbookView xWindow="3036" yWindow="3036" windowWidth="17280" windowHeight="9024" xr2:uid="{CED4F945-7FF2-4FFB-92E1-CE7096127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<sst xmlns="http://schemas.openxmlformats.org/spreadsheetml/2006/main" count="106" uniqueCount="20">
  <si>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</si>
  <si>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</si>
  <si>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</si>
  <si>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</si>
  <si>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</si>
  <si>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</si>
  <si>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</si>
  <si>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</si>
  <si>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</si>
  <si>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</si>
  <si>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</si>
  <si>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</si>
  <si>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</si>
  <si>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</si>
  <si>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</si>
  <si>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</si>
  <si>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5PN Fixed Tether </t>
  </si>
  <si>
    <t xml:space="preserve">S2_5N_Fixed_Tether.odb </t>
  </si>
  <si>
    <t xml:space="preserve">5P Fixed Tether  </t>
  </si>
  <si>
    <t>S2_5P_Fixed_Tether.odb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</si>
</sst>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5B152-8C71-4EB0-B56A-A6E044963502}" name="Table1" displayName="Table1" ref="A9:E30" totalsRowShown="0">
  <autoFilter ref="A9:E30" xr:uid="{18A4449F-65A3-4542-84AB-189E23E1A768}"/>
  <tableColumns count="5">
    <tableColumn id="1" xr3:uid="{DBEF0342-3A94-4B21-9B95-1685DDF451D7}" name="time"/>
    <tableColumn id="2" xr3:uid="{BF5571AE-BE91-43D4-8457-4E2A804E7B8C}" name="moment" dataDxfId="31">
      <calculatedColumnFormula>-(Table1[[#This Row],[time]]-2)*2</calculatedColumnFormula>
    </tableColumn>
    <tableColumn id="3" xr3:uid="{3E8FAEC4-F53B-46EA-AFB0-9247193EA6EE}" name="CAREA"/>
    <tableColumn id="4" xr3:uid="{98992236-7C0B-4F6E-982B-92DB73622C45}" name="CFNM"/>
    <tableColumn id="5" xr3:uid="{2D7289D2-29E0-4C4E-86EA-3F435D86C580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D2ADA0-4F65-4712-8C34-A6EF97A1107B}" name="Table211" displayName="Table211" ref="F37:J58" totalsRowShown="0">
  <autoFilter ref="F37:J58" xr:uid="{7C9B68E4-1A21-4DE3-839A-58C1FFAC91F6}"/>
  <tableColumns count="5">
    <tableColumn id="1" xr3:uid="{1CFABB98-7E85-4355-9463-53935C2F1206}" name="time"/>
    <tableColumn id="2" xr3:uid="{73C13E6A-42A3-410A-9B28-2E5E8EB86D48}" name="moment" dataDxfId="13">
      <calculatedColumnFormula>(Table211[[#This Row],[time]]-2)*2</calculatedColumnFormula>
    </tableColumn>
    <tableColumn id="3" xr3:uid="{6C9255FD-F231-4CDE-AC5C-7C515EED2E80}" name="CAREA"/>
    <tableColumn id="4" xr3:uid="{97301CDA-5B7B-47BE-AFE7-14A77F039F27}" name="CFNM"/>
    <tableColumn id="5" xr3:uid="{E142228D-421C-458C-83C4-E3FA15A37402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91EF10E-0E28-4E35-8C83-76BD15EE96CC}" name="Table312" displayName="Table312" ref="K37:O58" totalsRowShown="0">
  <autoFilter ref="K37:O58" xr:uid="{B5601F2E-1375-47AA-8DCD-CCD5335AADB2}"/>
  <tableColumns count="5">
    <tableColumn id="1" xr3:uid="{804E86D3-B325-491A-A1D3-A39459E07B2F}" name="time"/>
    <tableColumn id="2" xr3:uid="{6B8BE719-D0FF-4A0D-9581-02DC6A7ADD38}" name="moment" dataDxfId="11">
      <calculatedColumnFormula>(Table312[[#This Row],[time]]-2)*2</calculatedColumnFormula>
    </tableColumn>
    <tableColumn id="3" xr3:uid="{80CE8576-9D30-43E5-B13F-7099792C75ED}" name="CAREA"/>
    <tableColumn id="4" xr3:uid="{82BB5811-E68C-488E-8B60-134F161CDDCB}" name="CFNM"/>
    <tableColumn id="5" xr3:uid="{83D39D21-CBB1-4540-B4E8-4E6F7EA4A333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404D7E-342E-4083-8DBB-DC444B70F2C2}" name="Table413" displayName="Table413" ref="P37:T58" totalsRowShown="0">
  <autoFilter ref="P37:T58" xr:uid="{D55841CF-659E-4D53-B886-7397BD9C33E8}"/>
  <tableColumns count="5">
    <tableColumn id="1" xr3:uid="{3BCA06D0-3048-414C-A8E1-1F85D537864F}" name="time"/>
    <tableColumn id="2" xr3:uid="{8323D151-12BC-4079-9991-E0648E86440A}" name="moment" dataDxfId="9">
      <calculatedColumnFormula>(Table413[[#This Row],[time]]-2)*2</calculatedColumnFormula>
    </tableColumn>
    <tableColumn id="3" xr3:uid="{D1F11EA1-A7B3-4D85-A7C5-2C58B2A336DD}" name="CAREA"/>
    <tableColumn id="4" xr3:uid="{0681898C-50A0-438F-809B-8A5CDDEA2007}" name="CFNM"/>
    <tableColumn id="5" xr3:uid="{A24FD68B-3732-4036-803A-A3615A58F6AD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62FB4B-E58B-4E2A-984B-E586E3FD7D64}" name="Table514" displayName="Table514" ref="U37:Y58" totalsRowShown="0">
  <autoFilter ref="U37:Y58" xr:uid="{C2434017-B3BE-441F-B1B6-9505A80D7B0C}"/>
  <tableColumns count="5">
    <tableColumn id="1" xr3:uid="{7E7353F9-AA72-4CF3-8198-11053AF4525E}" name="time"/>
    <tableColumn id="2" xr3:uid="{8AA73274-3BA9-4F14-86DF-B14214B40C61}" name="moment" dataDxfId="7">
      <calculatedColumnFormula>(Table514[[#This Row],[time]]-2)*2</calculatedColumnFormula>
    </tableColumn>
    <tableColumn id="3" xr3:uid="{6CB69F1C-8F7F-4B14-A826-80730E3E05EE}" name="CAREA"/>
    <tableColumn id="4" xr3:uid="{06EDC7E8-4C3F-4A0D-8EB3-8AFFA4F738AD}" name="CFNM"/>
    <tableColumn id="5" xr3:uid="{7D9D62CC-57AF-4931-9D53-495DE1F039C9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34A2C6-5BAF-4AEE-9222-1BF9BE89426F}" name="Table615" displayName="Table615" ref="Z37:AD58" totalsRowShown="0">
  <autoFilter ref="Z37:AD58" xr:uid="{44EB6C10-0B4F-48B4-A75D-4DD1DC50696E}"/>
  <tableColumns count="5">
    <tableColumn id="1" xr3:uid="{31DAAA16-249B-4A5F-B780-EE762E947E2E}" name="time"/>
    <tableColumn id="2" xr3:uid="{D2B916E4-2EEC-4A6F-96C0-54C080F80EEF}" name="moment" dataDxfId="5">
      <calculatedColumnFormula>(Table615[[#This Row],[time]]-2)*2</calculatedColumnFormula>
    </tableColumn>
    <tableColumn id="3" xr3:uid="{779C5AFE-998A-445C-8694-84E41B51BAA0}" name="CAREA"/>
    <tableColumn id="4" xr3:uid="{C325ADD6-B2FB-4F51-9797-AB85D735FDDD}" name="CFNM"/>
    <tableColumn id="5" xr3:uid="{527AB3C8-103A-4E7E-8152-B33E7F30E6C1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F8E28E7-241F-427C-8B8A-8E75DC525903}" name="Table716" displayName="Table716" ref="AE37:AI58" totalsRowShown="0">
  <autoFilter ref="AE37:AI58" xr:uid="{CA9EBB10-F0CC-4018-94DA-CD94F2DDF132}"/>
  <tableColumns count="5">
    <tableColumn id="1" xr3:uid="{3EE9B4BA-EE62-4777-9DBA-33349A8D122B}" name="time"/>
    <tableColumn id="2" xr3:uid="{93803C2A-E528-40D9-8CCC-3854CF37572F}" name="moment" dataDxfId="3">
      <calculatedColumnFormula>(Table716[[#This Row],[time]]-2)*2</calculatedColumnFormula>
    </tableColumn>
    <tableColumn id="3" xr3:uid="{2E58B655-7BF0-416E-8A83-B7F1A6927256}" name="CAREA"/>
    <tableColumn id="4" xr3:uid="{D95DCFA0-E1FB-43D4-9490-7B99EAD052EE}" name="CFNM"/>
    <tableColumn id="5" xr3:uid="{DB4709E3-4C37-4AEC-B278-81F098319BD1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ADEB00F-3245-4212-9AA0-1815C61DCC83}" name="Table817" displayName="Table817" ref="AJ37:AN58" totalsRowShown="0">
  <autoFilter ref="AJ37:AN58" xr:uid="{1704089E-3B9D-47B6-BE59-09772C42DA8F}"/>
  <tableColumns count="5">
    <tableColumn id="1" xr3:uid="{FB6ACF5C-6F82-4202-B80D-9E22E2715A3E}" name="time"/>
    <tableColumn id="2" xr3:uid="{C54C6FCE-FE01-474B-B4F2-E0EF786615B6}" name="moment" dataDxfId="1">
      <calculatedColumnFormula>(Table817[[#This Row],[time]]-2)*2</calculatedColumnFormula>
    </tableColumn>
    <tableColumn id="3" xr3:uid="{97278482-38DD-4A5D-A654-B4F09131E716}" name="CAREA"/>
    <tableColumn id="4" xr3:uid="{2481C5A9-9A42-4F70-A8D4-4210A9291F2F}" name="CFNM"/>
    <tableColumn id="5" xr3:uid="{E3346BB8-CD35-419F-A1DA-9C32D26DB6A8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46692-18B1-4660-B059-4E293AA18CE8}" name="Table2" displayName="Table2" ref="F9:J30" totalsRowShown="0">
  <autoFilter ref="F9:J30" xr:uid="{94257B21-AA55-4A19-8CC4-49917CED7E93}"/>
  <tableColumns count="5">
    <tableColumn id="1" xr3:uid="{2F316E6E-74CF-4F8C-9BEC-C368BC0B4C42}" name="time"/>
    <tableColumn id="2" xr3:uid="{249516B1-324B-4D87-BECE-D34515FADD4F}" name="moment" dataDxfId="29">
      <calculatedColumnFormula>-(Table2[[#This Row],[time]]-2)*2</calculatedColumnFormula>
    </tableColumn>
    <tableColumn id="3" xr3:uid="{1360CB4B-8424-465E-9704-A2302FFF994E}" name="CAREA"/>
    <tableColumn id="4" xr3:uid="{40C750FB-F883-4C55-91A9-58C94E0DD5FF}" name="CFNM"/>
    <tableColumn id="5" xr3:uid="{CCCA2567-711A-4F4A-A0B5-615C35D436F6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98762-638D-48EC-933B-9CC634E6C4B2}" name="Table3" displayName="Table3" ref="K9:O30" totalsRowShown="0">
  <autoFilter ref="K9:O30" xr:uid="{FFA5F4FB-DFF4-43BB-9DCF-22506028F536}"/>
  <tableColumns count="5">
    <tableColumn id="1" xr3:uid="{A60770E3-F582-4694-A623-1F99C82D5F78}" name="time"/>
    <tableColumn id="2" xr3:uid="{55A9F278-5906-4A3E-8705-7B9173441105}" name="moment" dataDxfId="27">
      <calculatedColumnFormula>-(Table3[[#This Row],[time]]-2)*2</calculatedColumnFormula>
    </tableColumn>
    <tableColumn id="3" xr3:uid="{3785A6EE-83D8-43F9-B0CA-731FE7717D1B}" name="CAREA"/>
    <tableColumn id="4" xr3:uid="{52CB3CDF-EED0-4B65-8FED-50D59E9C113C}" name="CFNM"/>
    <tableColumn id="5" xr3:uid="{E348B569-9F53-43F5-BCCB-D736C921B927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B11E2A-C7FC-4428-997F-93CA004901DA}" name="Table4" displayName="Table4" ref="P9:T30" totalsRowShown="0">
  <autoFilter ref="P9:T30" xr:uid="{35751B24-19B6-403D-A576-B2B5D39A1315}"/>
  <tableColumns count="5">
    <tableColumn id="1" xr3:uid="{7D993D2A-4C2D-49B5-A724-6D9C4BC9DFA4}" name="time"/>
    <tableColumn id="2" xr3:uid="{67F7361B-9F87-4EF8-AAE3-8F27E3A59D40}" name="moment" dataDxfId="25">
      <calculatedColumnFormula>-(Table4[[#This Row],[time]]-2)*2</calculatedColumnFormula>
    </tableColumn>
    <tableColumn id="3" xr3:uid="{75DE08A5-C942-46DE-93F8-20549AB7255C}" name="CAREA"/>
    <tableColumn id="4" xr3:uid="{F2D1C955-D887-4069-84D1-A4C0356F2D88}" name="CFNM"/>
    <tableColumn id="5" xr3:uid="{E20DD993-0401-47B2-B42C-874D9F817D13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600407-4691-4C50-BE1B-203E0A9A6BE0}" name="Table5" displayName="Table5" ref="U9:Y30" totalsRowShown="0">
  <autoFilter ref="U9:Y30" xr:uid="{E4FB4C2B-2DA4-4EBE-8756-D8A73AE140A2}"/>
  <tableColumns count="5">
    <tableColumn id="1" xr3:uid="{44920234-E73D-44A1-8145-755C057A638E}" name="time"/>
    <tableColumn id="2" xr3:uid="{E5D16B55-C78E-49A9-A4B2-C74A91409506}" name="moment" dataDxfId="23">
      <calculatedColumnFormula>-(Table5[[#This Row],[time]]-2)*2</calculatedColumnFormula>
    </tableColumn>
    <tableColumn id="3" xr3:uid="{320EA197-4913-4786-8F43-619B8886922C}" name="CAREA"/>
    <tableColumn id="4" xr3:uid="{858629B1-0821-419F-8A4B-78C6AA392AAE}" name="CFNM"/>
    <tableColumn id="5" xr3:uid="{4307D83A-9CEF-4DD4-8A84-A8E1C22F55BD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904693-F125-461D-AF3B-5065E2513048}" name="Table6" displayName="Table6" ref="Z9:AD30" totalsRowShown="0">
  <autoFilter ref="Z9:AD30" xr:uid="{F1C873D7-E54B-443C-AC43-A417F50A700F}"/>
  <tableColumns count="5">
    <tableColumn id="1" xr3:uid="{264B4F8A-5E4E-4C8D-877A-0ACE749E70F5}" name="time"/>
    <tableColumn id="2" xr3:uid="{7A974DA1-F7AC-4926-BE9E-661C62591E64}" name="moment" dataDxfId="21">
      <calculatedColumnFormula>-(Table6[[#This Row],[time]]-2)*2</calculatedColumnFormula>
    </tableColumn>
    <tableColumn id="3" xr3:uid="{0D3FE45B-B16A-447B-AA98-43957D04C106}" name="CAREA"/>
    <tableColumn id="4" xr3:uid="{B2DDAC86-780C-4676-83DF-846F1677055A}" name="CFNM"/>
    <tableColumn id="5" xr3:uid="{15C229A5-E8D5-4534-9B50-B88684C6B1C3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2E6861-1B1D-47ED-9100-35FB667B6E7A}" name="Table7" displayName="Table7" ref="AE9:AI30" totalsRowShown="0">
  <autoFilter ref="AE9:AI30" xr:uid="{5D639E66-CA0F-4BD4-9DDA-61E6BC862B07}"/>
  <tableColumns count="5">
    <tableColumn id="1" xr3:uid="{ED326366-A239-46D1-93AF-25D5711991D8}" name="time"/>
    <tableColumn id="2" xr3:uid="{C32F4A86-AF49-46A7-B7E9-6F5EA7E8D770}" name="moment" dataDxfId="19">
      <calculatedColumnFormula>-(Table7[[#This Row],[time]]-2)*2</calculatedColumnFormula>
    </tableColumn>
    <tableColumn id="3" xr3:uid="{DE4A0B33-D9C4-495B-BC27-E6FE51533A9C}" name="CAREA"/>
    <tableColumn id="4" xr3:uid="{26EC1CA3-B86F-4D8C-85A5-D04BA5E16025}" name="CFNM"/>
    <tableColumn id="5" xr3:uid="{9E10F8E6-9ECD-43D9-90B2-468820678A89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AE9E03-813A-4390-BB7E-9B83A97ADEE9}" name="Table8" displayName="Table8" ref="AJ9:AN30" totalsRowShown="0">
  <autoFilter ref="AJ9:AN30" xr:uid="{DC8F6B53-CFAB-492B-8D08-710F55CB7776}"/>
  <tableColumns count="5">
    <tableColumn id="1" xr3:uid="{8738DEF3-5BC9-4051-9C6D-BD7DA288976E}" name="time"/>
    <tableColumn id="2" xr3:uid="{E110B702-D0C7-49D5-BAEB-81FCDDB2AE47}" name="moment" dataDxfId="17">
      <calculatedColumnFormula>-(Table8[[#This Row],[time]]-2)*2</calculatedColumnFormula>
    </tableColumn>
    <tableColumn id="3" xr3:uid="{80B30662-A012-4CA8-929E-572AED4FD2C8}" name="CAREA"/>
    <tableColumn id="4" xr3:uid="{DED8A4DE-4CE4-4C3B-B4C0-ECD109313328}" name="CFNM"/>
    <tableColumn id="5" xr3:uid="{2599CA4F-6B14-46BB-863A-AAC60B3E806E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05F66-A0C8-4243-B1C2-C0CEA4C0C1A6}" name="Table110" displayName="Table110" ref="A37:E58" totalsRowShown="0">
  <autoFilter ref="A37:E58" xr:uid="{AC247EFE-0411-4496-AA56-6F71F7969D15}"/>
  <tableColumns count="5">
    <tableColumn id="1" xr3:uid="{C6281A37-22AD-4687-8E4C-BA9FD05D41C7}" name="time"/>
    <tableColumn id="2" xr3:uid="{CA0FAB4B-49A6-4FED-B1D4-70DFEB811988}" name="moment" dataDxfId="15">
      <calculatedColumnFormula>(Table110[[#This Row],[time]]-2)*2</calculatedColumnFormula>
    </tableColumn>
    <tableColumn id="3" xr3:uid="{77DCA231-66FC-4951-8990-87E33D391470}" name="CAREA"/>
    <tableColumn id="4" xr3:uid="{68D1C5F7-1B37-47DE-968F-891D59CBBDF2}" name="CFNM"/>
    <tableColumn id="5" xr3:uid="{B1E70643-CA2E-4624-A702-097848413E79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20B3-50E4-4D98-81BE-4E7D99EE846E}">
  <dimension ref="A1:AN58"/>
  <sheetViews>
    <sheetView tabSelected="1" topLeftCell="A31" workbookViewId="0">
      <selection activeCell="E44" sqref="E44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89.938400000000001</v>
      </c>
      <c r="D10">
        <v>9.7723600000000008</v>
      </c>
      <c r="E10" s="1">
        <f>Table1[[#This Row],[CFNM]]/Table1[[#This Row],[CAREA]]</f>
        <v>0.10865614687386034</v>
      </c>
      <c r="F10">
        <v>2</v>
      </c>
      <c r="G10">
        <f>-(Table2[[#This Row],[time]]-2)*2</f>
        <v>0</v>
      </c>
      <c r="H10">
        <v>94.646000000000001</v>
      </c>
      <c r="I10">
        <v>2.6699700000000002</v>
      </c>
      <c r="J10" s="1">
        <f>Table2[[#This Row],[CFNM]]/Table2[[#This Row],[CAREA]]</f>
        <v>2.8210066986454792E-2</v>
      </c>
      <c r="K10">
        <v>2</v>
      </c>
      <c r="L10">
        <f>-(Table3[[#This Row],[time]]-2)*2</f>
        <v>0</v>
      </c>
      <c r="M10">
        <v>88.069500000000005</v>
      </c>
      <c r="N10">
        <v>3.05586</v>
      </c>
      <c r="O10">
        <f>Table3[[#This Row],[CFNM]]/Table3[[#This Row],[CAREA]]</f>
        <v>3.4698278064483161E-2</v>
      </c>
      <c r="P10">
        <v>2</v>
      </c>
      <c r="Q10">
        <f>-(Table4[[#This Row],[time]]-2)*2</f>
        <v>0</v>
      </c>
      <c r="R10">
        <v>85.109300000000005</v>
      </c>
      <c r="S10">
        <v>5.3593999999999999</v>
      </c>
      <c r="T10">
        <f>Table4[[#This Row],[CFNM]]/Table4[[#This Row],[CAREA]]</f>
        <v>6.2970791676115301E-2</v>
      </c>
      <c r="U10">
        <v>2</v>
      </c>
      <c r="V10">
        <f>-(Table5[[#This Row],[time]]-2)*2</f>
        <v>0</v>
      </c>
      <c r="W10">
        <v>82.472200000000001</v>
      </c>
      <c r="X10">
        <v>7.9013</v>
      </c>
      <c r="Y10">
        <f>Table5[[#This Row],[CFNM]]/Table5[[#This Row],[CAREA]]</f>
        <v>9.580561692303588E-2</v>
      </c>
      <c r="Z10">
        <v>2</v>
      </c>
      <c r="AA10">
        <f>-(Table6[[#This Row],[time]]-2)*2</f>
        <v>0</v>
      </c>
      <c r="AB10">
        <v>88.875200000000007</v>
      </c>
      <c r="AC10">
        <v>14.234400000000001</v>
      </c>
      <c r="AD10">
        <f>Table6[[#This Row],[CFNM]]/Table6[[#This Row],[CAREA]]</f>
        <v>0.16016166489639405</v>
      </c>
      <c r="AE10">
        <v>2</v>
      </c>
      <c r="AF10">
        <f>-(Table7[[#This Row],[time]]-2)*2</f>
        <v>0</v>
      </c>
      <c r="AG10">
        <v>77.929299999999998</v>
      </c>
      <c r="AH10">
        <v>21.065899999999999</v>
      </c>
      <c r="AI10">
        <f>Table7[[#This Row],[CFNM]]/Table7[[#This Row],[CAREA]]</f>
        <v>0.27032066244660224</v>
      </c>
      <c r="AJ10">
        <v>2</v>
      </c>
      <c r="AK10">
        <f>-(Table8[[#This Row],[time]]-2)*2</f>
        <v>0</v>
      </c>
      <c r="AL10">
        <v>83.325199999999995</v>
      </c>
      <c r="AM10">
        <v>21.034700000000001</v>
      </c>
      <c r="AN10">
        <f>Table8[[#This Row],[CFNM]]/Table8[[#This Row],[CAREA]]</f>
        <v>0.25244103824533276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90.191400000000002</v>
      </c>
      <c r="D11">
        <v>10.2584</v>
      </c>
      <c r="E11">
        <f>Table1[[#This Row],[CFNM]]/Table1[[#This Row],[CAREA]]</f>
        <v>0.11374033444430399</v>
      </c>
      <c r="F11">
        <v>2.0512600000000001</v>
      </c>
      <c r="G11">
        <f>-(Table2[[#This Row],[time]]-2)*2</f>
        <v>-0.10252000000000017</v>
      </c>
      <c r="H11">
        <v>94.610100000000003</v>
      </c>
      <c r="I11">
        <v>2.31481</v>
      </c>
      <c r="J11">
        <f>Table2[[#This Row],[CFNM]]/Table2[[#This Row],[CAREA]]</f>
        <v>2.4466838107136554E-2</v>
      </c>
      <c r="K11">
        <v>2.0512600000000001</v>
      </c>
      <c r="L11">
        <f>-(Table3[[#This Row],[time]]-2)*2</f>
        <v>-0.10252000000000017</v>
      </c>
      <c r="M11">
        <v>88.072100000000006</v>
      </c>
      <c r="N11">
        <v>3.6893600000000002</v>
      </c>
      <c r="O11">
        <f>Table3[[#This Row],[CFNM]]/Table3[[#This Row],[CAREA]]</f>
        <v>4.189022403235531E-2</v>
      </c>
      <c r="P11">
        <v>2.0512600000000001</v>
      </c>
      <c r="Q11">
        <f>-(Table4[[#This Row],[time]]-2)*2</f>
        <v>-0.10252000000000017</v>
      </c>
      <c r="R11">
        <v>85.075199999999995</v>
      </c>
      <c r="S11">
        <v>4.8559200000000002</v>
      </c>
      <c r="T11">
        <f>Table4[[#This Row],[CFNM]]/Table4[[#This Row],[CAREA]]</f>
        <v>5.7077973369442571E-2</v>
      </c>
      <c r="U11">
        <v>2.0512600000000001</v>
      </c>
      <c r="V11">
        <f>-(Table5[[#This Row],[time]]-2)*2</f>
        <v>-0.10252000000000017</v>
      </c>
      <c r="W11">
        <v>82.576099999999997</v>
      </c>
      <c r="X11">
        <v>8.7897700000000007</v>
      </c>
      <c r="Y11">
        <f>Table5[[#This Row],[CFNM]]/Table5[[#This Row],[CAREA]]</f>
        <v>0.1064444796981209</v>
      </c>
      <c r="Z11">
        <v>2.0512600000000001</v>
      </c>
      <c r="AA11">
        <f>-(Table6[[#This Row],[time]]-2)*2</f>
        <v>-0.10252000000000017</v>
      </c>
      <c r="AB11">
        <v>88.865300000000005</v>
      </c>
      <c r="AC11">
        <v>13.27</v>
      </c>
      <c r="AD11">
        <f>Table6[[#This Row],[CFNM]]/Table6[[#This Row],[CAREA]]</f>
        <v>0.1493271276865098</v>
      </c>
      <c r="AE11">
        <v>2.0512600000000001</v>
      </c>
      <c r="AF11">
        <f>-(Table7[[#This Row],[time]]-2)*2</f>
        <v>-0.10252000000000017</v>
      </c>
      <c r="AG11">
        <v>78.535200000000003</v>
      </c>
      <c r="AH11">
        <v>21.774999999999999</v>
      </c>
      <c r="AI11">
        <f>Table7[[#This Row],[CFNM]]/Table7[[#This Row],[CAREA]]</f>
        <v>0.27726420764192361</v>
      </c>
      <c r="AJ11">
        <v>2.0512600000000001</v>
      </c>
      <c r="AK11">
        <f>-(Table8[[#This Row],[time]]-2)*2</f>
        <v>-0.10252000000000017</v>
      </c>
      <c r="AL11">
        <v>83.165599999999998</v>
      </c>
      <c r="AM11">
        <v>20.028199999999998</v>
      </c>
      <c r="AN11">
        <f>Table8[[#This Row],[CFNM]]/Table8[[#This Row],[CAREA]]</f>
        <v>0.24082312879363582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90.0017</v>
      </c>
      <c r="D12">
        <v>11.119199999999999</v>
      </c>
      <c r="E12">
        <f>Table1[[#This Row],[CFNM]]/Table1[[#This Row],[CAREA]]</f>
        <v>0.12354433305148679</v>
      </c>
      <c r="F12">
        <v>2.1153300000000002</v>
      </c>
      <c r="G12">
        <f>-(Table2[[#This Row],[time]]-2)*2</f>
        <v>-0.23066000000000031</v>
      </c>
      <c r="H12">
        <v>94.489000000000004</v>
      </c>
      <c r="I12">
        <v>1.5764100000000001</v>
      </c>
      <c r="J12">
        <f>Table2[[#This Row],[CFNM]]/Table2[[#This Row],[CAREA]]</f>
        <v>1.6683529299706845E-2</v>
      </c>
      <c r="K12">
        <v>2.1153300000000002</v>
      </c>
      <c r="L12">
        <f>-(Table3[[#This Row],[time]]-2)*2</f>
        <v>-0.23066000000000031</v>
      </c>
      <c r="M12">
        <v>88.506799999999998</v>
      </c>
      <c r="N12">
        <v>4.6122399999999999</v>
      </c>
      <c r="O12">
        <f>Table3[[#This Row],[CFNM]]/Table3[[#This Row],[CAREA]]</f>
        <v>5.211170215169908E-2</v>
      </c>
      <c r="P12">
        <v>2.1153300000000002</v>
      </c>
      <c r="Q12">
        <f>-(Table4[[#This Row],[time]]-2)*2</f>
        <v>-0.23066000000000031</v>
      </c>
      <c r="R12">
        <v>84.767499999999998</v>
      </c>
      <c r="S12">
        <v>3.9645299999999999</v>
      </c>
      <c r="T12">
        <f>Table4[[#This Row],[CFNM]]/Table4[[#This Row],[CAREA]]</f>
        <v>4.676945763411685E-2</v>
      </c>
      <c r="U12">
        <v>2.1153300000000002</v>
      </c>
      <c r="V12">
        <f>-(Table5[[#This Row],[time]]-2)*2</f>
        <v>-0.23066000000000031</v>
      </c>
      <c r="W12">
        <v>82.668800000000005</v>
      </c>
      <c r="X12">
        <v>10.2423</v>
      </c>
      <c r="Y12">
        <f>Table5[[#This Row],[CFNM]]/Table5[[#This Row],[CAREA]]</f>
        <v>0.12389559301695439</v>
      </c>
      <c r="Z12">
        <v>2.1153300000000002</v>
      </c>
      <c r="AA12">
        <f>-(Table6[[#This Row],[time]]-2)*2</f>
        <v>-0.23066000000000031</v>
      </c>
      <c r="AB12">
        <v>88.296199999999999</v>
      </c>
      <c r="AC12">
        <v>11.0038</v>
      </c>
      <c r="AD12">
        <f>Table6[[#This Row],[CFNM]]/Table6[[#This Row],[CAREA]]</f>
        <v>0.12462370974062303</v>
      </c>
      <c r="AE12">
        <v>2.1153300000000002</v>
      </c>
      <c r="AF12">
        <f>-(Table7[[#This Row],[time]]-2)*2</f>
        <v>-0.23066000000000031</v>
      </c>
      <c r="AG12">
        <v>79.115700000000004</v>
      </c>
      <c r="AH12">
        <v>22.726500000000001</v>
      </c>
      <c r="AI12">
        <f>Table7[[#This Row],[CFNM]]/Table7[[#This Row],[CAREA]]</f>
        <v>0.28725651166582611</v>
      </c>
      <c r="AJ12">
        <v>2.1153300000000002</v>
      </c>
      <c r="AK12">
        <f>-(Table8[[#This Row],[time]]-2)*2</f>
        <v>-0.23066000000000031</v>
      </c>
      <c r="AL12">
        <v>82.777900000000002</v>
      </c>
      <c r="AM12">
        <v>18.761800000000001</v>
      </c>
      <c r="AN12">
        <f>Table8[[#This Row],[CFNM]]/Table8[[#This Row],[CAREA]]</f>
        <v>0.22665228279528715</v>
      </c>
    </row>
    <row r="13" spans="1:40" x14ac:dyDescent="0.3">
      <c r="A13">
        <v>2.16533</v>
      </c>
      <c r="B13">
        <f>-(Table1[[#This Row],[time]]-2)*2</f>
        <v>-0.33065999999999995</v>
      </c>
      <c r="C13">
        <v>89.585599999999999</v>
      </c>
      <c r="D13">
        <v>11.7807</v>
      </c>
      <c r="E13">
        <f>Table1[[#This Row],[CFNM]]/Table1[[#This Row],[CAREA]]</f>
        <v>0.13150216106159918</v>
      </c>
      <c r="F13">
        <v>2.16533</v>
      </c>
      <c r="G13">
        <f>-(Table2[[#This Row],[time]]-2)*2</f>
        <v>-0.33065999999999995</v>
      </c>
      <c r="H13">
        <v>94.400199999999998</v>
      </c>
      <c r="I13">
        <v>1.0766800000000001</v>
      </c>
      <c r="J13">
        <f>Table2[[#This Row],[CFNM]]/Table2[[#This Row],[CAREA]]</f>
        <v>1.1405484310414597E-2</v>
      </c>
      <c r="K13">
        <v>2.16533</v>
      </c>
      <c r="L13">
        <f>-(Table3[[#This Row],[time]]-2)*2</f>
        <v>-0.33065999999999995</v>
      </c>
      <c r="M13">
        <v>89.091300000000004</v>
      </c>
      <c r="N13">
        <v>5.4012700000000002</v>
      </c>
      <c r="O13">
        <f>Table3[[#This Row],[CFNM]]/Table3[[#This Row],[CAREA]]</f>
        <v>6.062623398693251E-2</v>
      </c>
      <c r="P13">
        <v>2.16533</v>
      </c>
      <c r="Q13">
        <f>-(Table4[[#This Row],[time]]-2)*2</f>
        <v>-0.33065999999999995</v>
      </c>
      <c r="R13">
        <v>83.971699999999998</v>
      </c>
      <c r="S13">
        <v>3.4459900000000001</v>
      </c>
      <c r="T13">
        <f>Table4[[#This Row],[CFNM]]/Table4[[#This Row],[CAREA]]</f>
        <v>4.103751621081865E-2</v>
      </c>
      <c r="U13">
        <v>2.16533</v>
      </c>
      <c r="V13">
        <f>-(Table5[[#This Row],[time]]-2)*2</f>
        <v>-0.33065999999999995</v>
      </c>
      <c r="W13">
        <v>82.748999999999995</v>
      </c>
      <c r="X13">
        <v>11.4961</v>
      </c>
      <c r="Y13">
        <f>Table5[[#This Row],[CFNM]]/Table5[[#This Row],[CAREA]]</f>
        <v>0.13892735863877509</v>
      </c>
      <c r="Z13">
        <v>2.16533</v>
      </c>
      <c r="AA13">
        <f>-(Table6[[#This Row],[time]]-2)*2</f>
        <v>-0.33065999999999995</v>
      </c>
      <c r="AB13">
        <v>86.775400000000005</v>
      </c>
      <c r="AC13">
        <v>9.2482900000000008</v>
      </c>
      <c r="AD13">
        <f>Table6[[#This Row],[CFNM]]/Table6[[#This Row],[CAREA]]</f>
        <v>0.10657732491005516</v>
      </c>
      <c r="AE13">
        <v>2.16533</v>
      </c>
      <c r="AF13">
        <f>-(Table7[[#This Row],[time]]-2)*2</f>
        <v>-0.33065999999999995</v>
      </c>
      <c r="AG13">
        <v>79.669399999999996</v>
      </c>
      <c r="AH13">
        <v>23.633299999999998</v>
      </c>
      <c r="AI13">
        <f>Table7[[#This Row],[CFNM]]/Table7[[#This Row],[CAREA]]</f>
        <v>0.29664212357567649</v>
      </c>
      <c r="AJ13">
        <v>2.16533</v>
      </c>
      <c r="AK13">
        <f>-(Table8[[#This Row],[time]]-2)*2</f>
        <v>-0.33065999999999995</v>
      </c>
      <c r="AL13">
        <v>82.705699999999993</v>
      </c>
      <c r="AM13">
        <v>17.872</v>
      </c>
      <c r="AN13">
        <f>Table8[[#This Row],[CFNM]]/Table8[[#This Row],[CAREA]]</f>
        <v>0.21609151485326888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89.251999999999995</v>
      </c>
      <c r="D14">
        <v>12.4237</v>
      </c>
      <c r="E14">
        <f>Table1[[#This Row],[CFNM]]/Table1[[#This Row],[CAREA]]</f>
        <v>0.13919800116524</v>
      </c>
      <c r="F14">
        <v>2.2246999999999999</v>
      </c>
      <c r="G14">
        <f>-(Table2[[#This Row],[time]]-2)*2</f>
        <v>-0.4493999999999998</v>
      </c>
      <c r="H14">
        <v>94.315899999999999</v>
      </c>
      <c r="I14">
        <v>0.65611299999999995</v>
      </c>
      <c r="J14">
        <f>Table2[[#This Row],[CFNM]]/Table2[[#This Row],[CAREA]]</f>
        <v>6.956547093332089E-3</v>
      </c>
      <c r="K14">
        <v>2.2246999999999999</v>
      </c>
      <c r="L14">
        <f>-(Table3[[#This Row],[time]]-2)*2</f>
        <v>-0.4493999999999998</v>
      </c>
      <c r="M14">
        <v>89.405199999999994</v>
      </c>
      <c r="N14">
        <v>6.2155500000000004</v>
      </c>
      <c r="O14">
        <f>Table3[[#This Row],[CFNM]]/Table3[[#This Row],[CAREA]]</f>
        <v>6.9521124050950067E-2</v>
      </c>
      <c r="P14">
        <v>2.2246999999999999</v>
      </c>
      <c r="Q14">
        <f>-(Table4[[#This Row],[time]]-2)*2</f>
        <v>-0.4493999999999998</v>
      </c>
      <c r="R14">
        <v>83.069000000000003</v>
      </c>
      <c r="S14">
        <v>3.0388099999999998</v>
      </c>
      <c r="T14">
        <f>Table4[[#This Row],[CFNM]]/Table4[[#This Row],[CAREA]]</f>
        <v>3.6581757334264282E-2</v>
      </c>
      <c r="U14">
        <v>2.2246999999999999</v>
      </c>
      <c r="V14">
        <f>-(Table5[[#This Row],[time]]-2)*2</f>
        <v>-0.4493999999999998</v>
      </c>
      <c r="W14">
        <v>83.695999999999998</v>
      </c>
      <c r="X14">
        <v>12.8568</v>
      </c>
      <c r="Y14">
        <f>Table5[[#This Row],[CFNM]]/Table5[[#This Row],[CAREA]]</f>
        <v>0.15361307589371057</v>
      </c>
      <c r="Z14">
        <v>2.2246999999999999</v>
      </c>
      <c r="AA14">
        <f>-(Table6[[#This Row],[time]]-2)*2</f>
        <v>-0.4493999999999998</v>
      </c>
      <c r="AB14">
        <v>85.019400000000005</v>
      </c>
      <c r="AC14">
        <v>7.5121900000000004</v>
      </c>
      <c r="AD14">
        <f>Table6[[#This Row],[CFNM]]/Table6[[#This Row],[CAREA]]</f>
        <v>8.8358539345137696E-2</v>
      </c>
      <c r="AE14">
        <v>2.2246999999999999</v>
      </c>
      <c r="AF14">
        <f>-(Table7[[#This Row],[time]]-2)*2</f>
        <v>-0.4493999999999998</v>
      </c>
      <c r="AG14">
        <v>80.144999999999996</v>
      </c>
      <c r="AH14">
        <v>24.820499999999999</v>
      </c>
      <c r="AI14">
        <f>Table7[[#This Row],[CFNM]]/Table7[[#This Row],[CAREA]]</f>
        <v>0.3096949279431031</v>
      </c>
      <c r="AJ14">
        <v>2.2246999999999999</v>
      </c>
      <c r="AK14">
        <f>-(Table8[[#This Row],[time]]-2)*2</f>
        <v>-0.4493999999999998</v>
      </c>
      <c r="AL14">
        <v>82.593900000000005</v>
      </c>
      <c r="AM14">
        <v>16.9724</v>
      </c>
      <c r="AN14">
        <f>Table8[[#This Row],[CFNM]]/Table8[[#This Row],[CAREA]]</f>
        <v>0.20549217315080168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89.211699999999993</v>
      </c>
      <c r="D15">
        <v>13.0055</v>
      </c>
      <c r="E15">
        <f>Table1[[#This Row],[CFNM]]/Table1[[#This Row],[CAREA]]</f>
        <v>0.14578244781794317</v>
      </c>
      <c r="F15">
        <v>2.2668900000000001</v>
      </c>
      <c r="G15">
        <f>-(Table2[[#This Row],[time]]-2)*2</f>
        <v>-0.53378000000000014</v>
      </c>
      <c r="H15">
        <v>94.178100000000001</v>
      </c>
      <c r="I15">
        <v>0.40573500000000001</v>
      </c>
      <c r="J15">
        <f>Table2[[#This Row],[CFNM]]/Table2[[#This Row],[CAREA]]</f>
        <v>4.3081671853647504E-3</v>
      </c>
      <c r="K15">
        <v>2.2668900000000001</v>
      </c>
      <c r="L15">
        <f>-(Table3[[#This Row],[time]]-2)*2</f>
        <v>-0.53378000000000014</v>
      </c>
      <c r="M15">
        <v>89.736699999999999</v>
      </c>
      <c r="N15">
        <v>7.3158300000000001</v>
      </c>
      <c r="O15">
        <f>Table3[[#This Row],[CFNM]]/Table3[[#This Row],[CAREA]]</f>
        <v>8.1525507401096764E-2</v>
      </c>
      <c r="P15">
        <v>2.2668900000000001</v>
      </c>
      <c r="Q15">
        <f>-(Table4[[#This Row],[time]]-2)*2</f>
        <v>-0.53378000000000014</v>
      </c>
      <c r="R15">
        <v>82.163499999999999</v>
      </c>
      <c r="S15">
        <v>2.7236500000000001</v>
      </c>
      <c r="T15">
        <f>Table4[[#This Row],[CFNM]]/Table4[[#This Row],[CAREA]]</f>
        <v>3.3149147735916804E-2</v>
      </c>
      <c r="U15">
        <v>2.2668900000000001</v>
      </c>
      <c r="V15">
        <f>-(Table5[[#This Row],[time]]-2)*2</f>
        <v>-0.53378000000000014</v>
      </c>
      <c r="W15">
        <v>83.454700000000003</v>
      </c>
      <c r="X15">
        <v>14.319000000000001</v>
      </c>
      <c r="Y15">
        <f>Table5[[#This Row],[CFNM]]/Table5[[#This Row],[CAREA]]</f>
        <v>0.17157811363530154</v>
      </c>
      <c r="Z15">
        <v>2.2668900000000001</v>
      </c>
      <c r="AA15">
        <f>-(Table6[[#This Row],[time]]-2)*2</f>
        <v>-0.53378000000000014</v>
      </c>
      <c r="AB15">
        <v>83.206900000000005</v>
      </c>
      <c r="AC15">
        <v>6.0327000000000002</v>
      </c>
      <c r="AD15">
        <f>Table6[[#This Row],[CFNM]]/Table6[[#This Row],[CAREA]]</f>
        <v>7.2502400642254425E-2</v>
      </c>
      <c r="AE15">
        <v>2.2668900000000001</v>
      </c>
      <c r="AF15">
        <f>-(Table7[[#This Row],[time]]-2)*2</f>
        <v>-0.53378000000000014</v>
      </c>
      <c r="AG15">
        <v>80.458200000000005</v>
      </c>
      <c r="AH15">
        <v>26.3596</v>
      </c>
      <c r="AI15">
        <f>Table7[[#This Row],[CFNM]]/Table7[[#This Row],[CAREA]]</f>
        <v>0.32761856467084771</v>
      </c>
      <c r="AJ15">
        <v>2.2668900000000001</v>
      </c>
      <c r="AK15">
        <f>-(Table8[[#This Row],[time]]-2)*2</f>
        <v>-0.53378000000000014</v>
      </c>
      <c r="AL15">
        <v>82.584599999999995</v>
      </c>
      <c r="AM15">
        <v>16.2013</v>
      </c>
      <c r="AN15">
        <f>Table8[[#This Row],[CFNM]]/Table8[[#This Row],[CAREA]]</f>
        <v>0.19617822208983274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89.229900000000001</v>
      </c>
      <c r="D16">
        <v>13.637</v>
      </c>
      <c r="E16">
        <f>Table1[[#This Row],[CFNM]]/Table1[[#This Row],[CAREA]]</f>
        <v>0.15282993705024886</v>
      </c>
      <c r="F16">
        <v>2.3262700000000001</v>
      </c>
      <c r="G16">
        <f>-(Table2[[#This Row],[time]]-2)*2</f>
        <v>-0.65254000000000012</v>
      </c>
      <c r="H16">
        <v>93.810500000000005</v>
      </c>
      <c r="I16">
        <v>0.204621</v>
      </c>
      <c r="J16">
        <f>Table2[[#This Row],[CFNM]]/Table2[[#This Row],[CAREA]]</f>
        <v>2.1812163883573798E-3</v>
      </c>
      <c r="K16">
        <v>2.3262700000000001</v>
      </c>
      <c r="L16">
        <f>-(Table3[[#This Row],[time]]-2)*2</f>
        <v>-0.65254000000000012</v>
      </c>
      <c r="M16">
        <v>90.089299999999994</v>
      </c>
      <c r="N16">
        <v>8.7863799999999994</v>
      </c>
      <c r="O16">
        <f>Table3[[#This Row],[CFNM]]/Table3[[#This Row],[CAREA]]</f>
        <v>9.7529673335235156E-2</v>
      </c>
      <c r="P16">
        <v>2.3262700000000001</v>
      </c>
      <c r="Q16">
        <f>-(Table4[[#This Row],[time]]-2)*2</f>
        <v>-0.65254000000000012</v>
      </c>
      <c r="R16">
        <v>81.4191</v>
      </c>
      <c r="S16">
        <v>2.6043099999999999</v>
      </c>
      <c r="T16">
        <f>Table4[[#This Row],[CFNM]]/Table4[[#This Row],[CAREA]]</f>
        <v>3.1986474918047486E-2</v>
      </c>
      <c r="U16">
        <v>2.3262700000000001</v>
      </c>
      <c r="V16">
        <f>-(Table5[[#This Row],[time]]-2)*2</f>
        <v>-0.65254000000000012</v>
      </c>
      <c r="W16">
        <v>84.1541</v>
      </c>
      <c r="X16">
        <v>16.182600000000001</v>
      </c>
      <c r="Y16">
        <f>Table5[[#This Row],[CFNM]]/Table5[[#This Row],[CAREA]]</f>
        <v>0.19229722616010392</v>
      </c>
      <c r="Z16">
        <v>2.3262700000000001</v>
      </c>
      <c r="AA16">
        <f>-(Table6[[#This Row],[time]]-2)*2</f>
        <v>-0.65254000000000012</v>
      </c>
      <c r="AB16">
        <v>82.895899999999997</v>
      </c>
      <c r="AC16">
        <v>4.69482</v>
      </c>
      <c r="AD16">
        <f>Table6[[#This Row],[CFNM]]/Table6[[#This Row],[CAREA]]</f>
        <v>5.6635129119775529E-2</v>
      </c>
      <c r="AE16">
        <v>2.3262700000000001</v>
      </c>
      <c r="AF16">
        <f>-(Table7[[#This Row],[time]]-2)*2</f>
        <v>-0.65254000000000012</v>
      </c>
      <c r="AG16">
        <v>80.167299999999997</v>
      </c>
      <c r="AH16">
        <v>28.735600000000002</v>
      </c>
      <c r="AI16">
        <f>Table7[[#This Row],[CFNM]]/Table7[[#This Row],[CAREA]]</f>
        <v>0.35844540105504369</v>
      </c>
      <c r="AJ16">
        <v>2.3262700000000001</v>
      </c>
      <c r="AK16">
        <f>-(Table8[[#This Row],[time]]-2)*2</f>
        <v>-0.65254000000000012</v>
      </c>
      <c r="AL16">
        <v>82.38</v>
      </c>
      <c r="AM16">
        <v>15.473699999999999</v>
      </c>
      <c r="AN16">
        <f>Table8[[#This Row],[CFNM]]/Table8[[#This Row],[CAREA]]</f>
        <v>0.18783321194464675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89.339500000000001</v>
      </c>
      <c r="D17">
        <v>14.0311</v>
      </c>
      <c r="E17">
        <f>Table1[[#This Row],[CFNM]]/Table1[[#This Row],[CAREA]]</f>
        <v>0.15705371084458722</v>
      </c>
      <c r="F17">
        <v>2.3684599999999998</v>
      </c>
      <c r="G17">
        <f>-(Table2[[#This Row],[time]]-2)*2</f>
        <v>-0.73691999999999958</v>
      </c>
      <c r="H17">
        <v>93.694000000000003</v>
      </c>
      <c r="I17">
        <v>5.8693500000000003E-2</v>
      </c>
      <c r="J17">
        <f>Table2[[#This Row],[CFNM]]/Table2[[#This Row],[CAREA]]</f>
        <v>6.2643819241360176E-4</v>
      </c>
      <c r="K17">
        <v>2.3684599999999998</v>
      </c>
      <c r="L17">
        <f>-(Table3[[#This Row],[time]]-2)*2</f>
        <v>-0.73691999999999958</v>
      </c>
      <c r="M17">
        <v>89.897900000000007</v>
      </c>
      <c r="N17">
        <v>9.8869100000000003</v>
      </c>
      <c r="O17">
        <f>Table3[[#This Row],[CFNM]]/Table3[[#This Row],[CAREA]]</f>
        <v>0.10997932098525104</v>
      </c>
      <c r="P17">
        <v>2.3684599999999998</v>
      </c>
      <c r="Q17">
        <f>-(Table4[[#This Row],[time]]-2)*2</f>
        <v>-0.73691999999999958</v>
      </c>
      <c r="R17">
        <v>80.885300000000001</v>
      </c>
      <c r="S17">
        <v>2.76831</v>
      </c>
      <c r="T17">
        <f>Table4[[#This Row],[CFNM]]/Table4[[#This Row],[CAREA]]</f>
        <v>3.4225131142494369E-2</v>
      </c>
      <c r="U17">
        <v>2.3684599999999998</v>
      </c>
      <c r="V17">
        <f>-(Table5[[#This Row],[time]]-2)*2</f>
        <v>-0.73691999999999958</v>
      </c>
      <c r="W17">
        <v>84.117000000000004</v>
      </c>
      <c r="X17">
        <v>17.528300000000002</v>
      </c>
      <c r="Y17">
        <f>Table5[[#This Row],[CFNM]]/Table5[[#This Row],[CAREA]]</f>
        <v>0.20837999453142647</v>
      </c>
      <c r="Z17">
        <v>2.3684599999999998</v>
      </c>
      <c r="AA17">
        <f>-(Table6[[#This Row],[time]]-2)*2</f>
        <v>-0.73691999999999958</v>
      </c>
      <c r="AB17">
        <v>80.681100000000001</v>
      </c>
      <c r="AC17">
        <v>3.8663599999999998</v>
      </c>
      <c r="AD17">
        <f>Table6[[#This Row],[CFNM]]/Table6[[#This Row],[CAREA]]</f>
        <v>4.7921508259059428E-2</v>
      </c>
      <c r="AE17">
        <v>2.3684599999999998</v>
      </c>
      <c r="AF17">
        <f>-(Table7[[#This Row],[time]]-2)*2</f>
        <v>-0.73691999999999958</v>
      </c>
      <c r="AG17">
        <v>79.677199999999999</v>
      </c>
      <c r="AH17">
        <v>30.735399999999998</v>
      </c>
      <c r="AI17">
        <f>Table7[[#This Row],[CFNM]]/Table7[[#This Row],[CAREA]]</f>
        <v>0.38574899720371697</v>
      </c>
      <c r="AJ17">
        <v>2.3684599999999998</v>
      </c>
      <c r="AK17">
        <f>-(Table8[[#This Row],[time]]-2)*2</f>
        <v>-0.73691999999999958</v>
      </c>
      <c r="AL17">
        <v>82.490600000000001</v>
      </c>
      <c r="AM17">
        <v>14.9594</v>
      </c>
      <c r="AN17">
        <f>Table8[[#This Row],[CFNM]]/Table8[[#This Row],[CAREA]]</f>
        <v>0.18134672314178829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89.810599999999994</v>
      </c>
      <c r="D18">
        <v>14.5625</v>
      </c>
      <c r="E18">
        <f>Table1[[#This Row],[CFNM]]/Table1[[#This Row],[CAREA]]</f>
        <v>0.16214678445528702</v>
      </c>
      <c r="F18">
        <v>2.4278300000000002</v>
      </c>
      <c r="G18">
        <f>-(Table2[[#This Row],[time]]-2)*2</f>
        <v>-0.85566000000000031</v>
      </c>
      <c r="H18">
        <v>93.467399999999998</v>
      </c>
      <c r="I18">
        <v>5.1707699999999999E-3</v>
      </c>
      <c r="J18">
        <f>Table2[[#This Row],[CFNM]]/Table2[[#This Row],[CAREA]]</f>
        <v>5.5321641556307334E-5</v>
      </c>
      <c r="K18">
        <v>2.4278300000000002</v>
      </c>
      <c r="L18">
        <f>-(Table3[[#This Row],[time]]-2)*2</f>
        <v>-0.85566000000000031</v>
      </c>
      <c r="M18">
        <v>90.135800000000003</v>
      </c>
      <c r="N18">
        <v>11.538500000000001</v>
      </c>
      <c r="O18">
        <f>Table3[[#This Row],[CFNM]]/Table3[[#This Row],[CAREA]]</f>
        <v>0.12801239906896039</v>
      </c>
      <c r="P18">
        <v>2.4278300000000002</v>
      </c>
      <c r="Q18">
        <f>-(Table4[[#This Row],[time]]-2)*2</f>
        <v>-0.85566000000000031</v>
      </c>
      <c r="R18">
        <v>79.381699999999995</v>
      </c>
      <c r="S18">
        <v>3.0985299999999998</v>
      </c>
      <c r="T18">
        <f>Table4[[#This Row],[CFNM]]/Table4[[#This Row],[CAREA]]</f>
        <v>3.9033303645550549E-2</v>
      </c>
      <c r="U18">
        <v>2.4278300000000002</v>
      </c>
      <c r="V18">
        <f>-(Table5[[#This Row],[time]]-2)*2</f>
        <v>-0.85566000000000031</v>
      </c>
      <c r="W18">
        <v>84.008099999999999</v>
      </c>
      <c r="X18">
        <v>19.5642</v>
      </c>
      <c r="Y18">
        <f>Table5[[#This Row],[CFNM]]/Table5[[#This Row],[CAREA]]</f>
        <v>0.23288468611955276</v>
      </c>
      <c r="Z18">
        <v>2.4278300000000002</v>
      </c>
      <c r="AA18">
        <f>-(Table6[[#This Row],[time]]-2)*2</f>
        <v>-0.85566000000000031</v>
      </c>
      <c r="AB18">
        <v>79.528400000000005</v>
      </c>
      <c r="AC18">
        <v>2.94258</v>
      </c>
      <c r="AD18">
        <f>Table6[[#This Row],[CFNM]]/Table6[[#This Row],[CAREA]]</f>
        <v>3.700036716443434E-2</v>
      </c>
      <c r="AE18">
        <v>2.4278300000000002</v>
      </c>
      <c r="AF18">
        <f>-(Table7[[#This Row],[time]]-2)*2</f>
        <v>-0.85566000000000031</v>
      </c>
      <c r="AG18">
        <v>78.250699999999995</v>
      </c>
      <c r="AH18">
        <v>33.808399999999999</v>
      </c>
      <c r="AI18">
        <f>Table7[[#This Row],[CFNM]]/Table7[[#This Row],[CAREA]]</f>
        <v>0.43205236502676653</v>
      </c>
      <c r="AJ18">
        <v>2.4278300000000002</v>
      </c>
      <c r="AK18">
        <f>-(Table8[[#This Row],[time]]-2)*2</f>
        <v>-0.85566000000000031</v>
      </c>
      <c r="AL18">
        <v>81.927300000000002</v>
      </c>
      <c r="AM18">
        <v>14.3064</v>
      </c>
      <c r="AN18">
        <f>Table8[[#This Row],[CFNM]]/Table8[[#This Row],[CAREA]]</f>
        <v>0.17462311097765945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90.225300000000004</v>
      </c>
      <c r="D19">
        <v>14.8477</v>
      </c>
      <c r="E19">
        <f>Table1[[#This Row],[CFNM]]/Table1[[#This Row],[CAREA]]</f>
        <v>0.16456248967861564</v>
      </c>
      <c r="F19">
        <v>2.4542000000000002</v>
      </c>
      <c r="G19">
        <f>-(Table2[[#This Row],[time]]-2)*2</f>
        <v>-0.90840000000000032</v>
      </c>
      <c r="H19">
        <v>92.663499999999999</v>
      </c>
      <c r="I19">
        <v>5.0508000000000003E-3</v>
      </c>
      <c r="J19">
        <f>Table2[[#This Row],[CFNM]]/Table2[[#This Row],[CAREA]]</f>
        <v>5.4506898617039073E-5</v>
      </c>
      <c r="K19">
        <v>2.4542000000000002</v>
      </c>
      <c r="L19">
        <f>-(Table3[[#This Row],[time]]-2)*2</f>
        <v>-0.90840000000000032</v>
      </c>
      <c r="M19">
        <v>90.120599999999996</v>
      </c>
      <c r="N19">
        <v>12.3413</v>
      </c>
      <c r="O19">
        <f>Table3[[#This Row],[CFNM]]/Table3[[#This Row],[CAREA]]</f>
        <v>0.13694205320426187</v>
      </c>
      <c r="P19">
        <v>2.4542000000000002</v>
      </c>
      <c r="Q19">
        <f>-(Table4[[#This Row],[time]]-2)*2</f>
        <v>-0.90840000000000032</v>
      </c>
      <c r="R19">
        <v>79.221999999999994</v>
      </c>
      <c r="S19">
        <v>3.2667299999999999</v>
      </c>
      <c r="T19">
        <f>Table4[[#This Row],[CFNM]]/Table4[[#This Row],[CAREA]]</f>
        <v>4.1235136704450788E-2</v>
      </c>
      <c r="U19">
        <v>2.4542000000000002</v>
      </c>
      <c r="V19">
        <f>-(Table5[[#This Row],[time]]-2)*2</f>
        <v>-0.90840000000000032</v>
      </c>
      <c r="W19">
        <v>84.438199999999995</v>
      </c>
      <c r="X19">
        <v>20.545500000000001</v>
      </c>
      <c r="Y19">
        <f>Table5[[#This Row],[CFNM]]/Table5[[#This Row],[CAREA]]</f>
        <v>0.24331996655542162</v>
      </c>
      <c r="Z19">
        <v>2.4542000000000002</v>
      </c>
      <c r="AA19">
        <f>-(Table6[[#This Row],[time]]-2)*2</f>
        <v>-0.90840000000000032</v>
      </c>
      <c r="AB19">
        <v>79.465699999999998</v>
      </c>
      <c r="AC19">
        <v>2.6473499999999999</v>
      </c>
      <c r="AD19">
        <f>Table6[[#This Row],[CFNM]]/Table6[[#This Row],[CAREA]]</f>
        <v>3.3314373371152582E-2</v>
      </c>
      <c r="AE19">
        <v>2.4542000000000002</v>
      </c>
      <c r="AF19">
        <f>-(Table7[[#This Row],[time]]-2)*2</f>
        <v>-0.90840000000000032</v>
      </c>
      <c r="AG19">
        <v>77.709199999999996</v>
      </c>
      <c r="AH19">
        <v>35.247500000000002</v>
      </c>
      <c r="AI19">
        <f>Table7[[#This Row],[CFNM]]/Table7[[#This Row],[CAREA]]</f>
        <v>0.45358207265034262</v>
      </c>
      <c r="AJ19">
        <v>2.4542000000000002</v>
      </c>
      <c r="AK19">
        <f>-(Table8[[#This Row],[time]]-2)*2</f>
        <v>-0.90840000000000032</v>
      </c>
      <c r="AL19">
        <v>81.987399999999994</v>
      </c>
      <c r="AM19">
        <v>13.998799999999999</v>
      </c>
      <c r="AN19">
        <f>Table8[[#This Row],[CFNM]]/Table8[[#This Row],[CAREA]]</f>
        <v>0.17074330933777629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90.660799999999995</v>
      </c>
      <c r="D20">
        <v>15.927199999999999</v>
      </c>
      <c r="E20">
        <f>Table1[[#This Row],[CFNM]]/Table1[[#This Row],[CAREA]]</f>
        <v>0.17567901452446924</v>
      </c>
      <c r="F20">
        <v>2.5061499999999999</v>
      </c>
      <c r="G20">
        <f>-(Table2[[#This Row],[time]]-2)*2</f>
        <v>-1.0122999999999998</v>
      </c>
      <c r="H20">
        <v>91.517200000000003</v>
      </c>
      <c r="I20">
        <v>4.94584E-3</v>
      </c>
      <c r="J20">
        <f>Table2[[#This Row],[CFNM]]/Table2[[#This Row],[CAREA]]</f>
        <v>5.4042737321508958E-5</v>
      </c>
      <c r="K20">
        <v>2.5061499999999999</v>
      </c>
      <c r="L20">
        <f>-(Table3[[#This Row],[time]]-2)*2</f>
        <v>-1.0122999999999998</v>
      </c>
      <c r="M20">
        <v>89.9268</v>
      </c>
      <c r="N20">
        <v>14.392099999999999</v>
      </c>
      <c r="O20">
        <f>Table3[[#This Row],[CFNM]]/Table3[[#This Row],[CAREA]]</f>
        <v>0.1600423900327822</v>
      </c>
      <c r="P20">
        <v>2.5061499999999999</v>
      </c>
      <c r="Q20">
        <f>-(Table4[[#This Row],[time]]-2)*2</f>
        <v>-1.0122999999999998</v>
      </c>
      <c r="R20">
        <v>77.811700000000002</v>
      </c>
      <c r="S20">
        <v>3.5413999999999999</v>
      </c>
      <c r="T20">
        <f>Table4[[#This Row],[CFNM]]/Table4[[#This Row],[CAREA]]</f>
        <v>4.5512435790504513E-2</v>
      </c>
      <c r="U20">
        <v>2.5061499999999999</v>
      </c>
      <c r="V20">
        <f>-(Table5[[#This Row],[time]]-2)*2</f>
        <v>-1.0122999999999998</v>
      </c>
      <c r="W20">
        <v>84.241</v>
      </c>
      <c r="X20">
        <v>23.138100000000001</v>
      </c>
      <c r="Y20">
        <f>Table5[[#This Row],[CFNM]]/Table5[[#This Row],[CAREA]]</f>
        <v>0.27466554290666068</v>
      </c>
      <c r="Z20">
        <v>2.5061499999999999</v>
      </c>
      <c r="AA20">
        <f>-(Table6[[#This Row],[time]]-2)*2</f>
        <v>-1.0122999999999998</v>
      </c>
      <c r="AB20">
        <v>78.159099999999995</v>
      </c>
      <c r="AC20">
        <v>2.23922</v>
      </c>
      <c r="AD20">
        <f>Table6[[#This Row],[CFNM]]/Table6[[#This Row],[CAREA]]</f>
        <v>2.8649511061411916E-2</v>
      </c>
      <c r="AE20">
        <v>2.5061499999999999</v>
      </c>
      <c r="AF20">
        <f>-(Table7[[#This Row],[time]]-2)*2</f>
        <v>-1.0122999999999998</v>
      </c>
      <c r="AG20">
        <v>76.2012</v>
      </c>
      <c r="AH20">
        <v>38.942900000000002</v>
      </c>
      <c r="AI20">
        <f>Table7[[#This Row],[CFNM]]/Table7[[#This Row],[CAREA]]</f>
        <v>0.51105363170133811</v>
      </c>
      <c r="AJ20">
        <v>2.5061499999999999</v>
      </c>
      <c r="AK20">
        <f>-(Table8[[#This Row],[time]]-2)*2</f>
        <v>-1.0122999999999998</v>
      </c>
      <c r="AL20">
        <v>81.375600000000006</v>
      </c>
      <c r="AM20">
        <v>13.1347</v>
      </c>
      <c r="AN20">
        <f>Table8[[#This Row],[CFNM]]/Table8[[#This Row],[CAREA]]</f>
        <v>0.1614083337019942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90.963700000000003</v>
      </c>
      <c r="D21">
        <v>16.716200000000001</v>
      </c>
      <c r="E21">
        <f>Table1[[#This Row],[CFNM]]/Table1[[#This Row],[CAREA]]</f>
        <v>0.18376781067612685</v>
      </c>
      <c r="F21">
        <v>2.5507599999999999</v>
      </c>
      <c r="G21">
        <f>-(Table2[[#This Row],[time]]-2)*2</f>
        <v>-1.1015199999999998</v>
      </c>
      <c r="H21">
        <v>91.084100000000007</v>
      </c>
      <c r="I21">
        <v>4.8913699999999999E-3</v>
      </c>
      <c r="J21">
        <f>Table2[[#This Row],[CFNM]]/Table2[[#This Row],[CAREA]]</f>
        <v>5.3701688878739533E-5</v>
      </c>
      <c r="K21">
        <v>2.5507599999999999</v>
      </c>
      <c r="L21">
        <f>-(Table3[[#This Row],[time]]-2)*2</f>
        <v>-1.1015199999999998</v>
      </c>
      <c r="M21">
        <v>89.719700000000003</v>
      </c>
      <c r="N21">
        <v>15.7653</v>
      </c>
      <c r="O21">
        <f>Table3[[#This Row],[CFNM]]/Table3[[#This Row],[CAREA]]</f>
        <v>0.17571726164933676</v>
      </c>
      <c r="P21">
        <v>2.5507599999999999</v>
      </c>
      <c r="Q21">
        <f>-(Table4[[#This Row],[time]]-2)*2</f>
        <v>-1.1015199999999998</v>
      </c>
      <c r="R21">
        <v>77.640900000000002</v>
      </c>
      <c r="S21">
        <v>3.7117800000000001</v>
      </c>
      <c r="T21">
        <f>Table4[[#This Row],[CFNM]]/Table4[[#This Row],[CAREA]]</f>
        <v>4.7807019238571426E-2</v>
      </c>
      <c r="U21">
        <v>2.5507599999999999</v>
      </c>
      <c r="V21">
        <f>-(Table5[[#This Row],[time]]-2)*2</f>
        <v>-1.1015199999999998</v>
      </c>
      <c r="W21">
        <v>84.300200000000004</v>
      </c>
      <c r="X21">
        <v>24.803799999999999</v>
      </c>
      <c r="Y21">
        <f>Table5[[#This Row],[CFNM]]/Table5[[#This Row],[CAREA]]</f>
        <v>0.29423180490674988</v>
      </c>
      <c r="Z21">
        <v>2.5507599999999999</v>
      </c>
      <c r="AA21">
        <f>-(Table6[[#This Row],[time]]-2)*2</f>
        <v>-1.1015199999999998</v>
      </c>
      <c r="AB21">
        <v>76.472999999999999</v>
      </c>
      <c r="AC21">
        <v>1.9980800000000001</v>
      </c>
      <c r="AD21">
        <f>Table6[[#This Row],[CFNM]]/Table6[[#This Row],[CAREA]]</f>
        <v>2.6127914427314217E-2</v>
      </c>
      <c r="AE21">
        <v>2.5507599999999999</v>
      </c>
      <c r="AF21">
        <f>-(Table7[[#This Row],[time]]-2)*2</f>
        <v>-1.1015199999999998</v>
      </c>
      <c r="AG21">
        <v>75.1267</v>
      </c>
      <c r="AH21">
        <v>41.319600000000001</v>
      </c>
      <c r="AI21">
        <f>Table7[[#This Row],[CFNM]]/Table7[[#This Row],[CAREA]]</f>
        <v>0.54999886857801561</v>
      </c>
      <c r="AJ21">
        <v>2.5507599999999999</v>
      </c>
      <c r="AK21">
        <f>-(Table8[[#This Row],[time]]-2)*2</f>
        <v>-1.1015199999999998</v>
      </c>
      <c r="AL21">
        <v>80.6965</v>
      </c>
      <c r="AM21">
        <v>12.5405</v>
      </c>
      <c r="AN21">
        <f>Table8[[#This Row],[CFNM]]/Table8[[#This Row],[CAREA]]</f>
        <v>0.15540327027814094</v>
      </c>
    </row>
    <row r="22" spans="1:40" x14ac:dyDescent="0.3">
      <c r="A22">
        <v>2.60453</v>
      </c>
      <c r="B22">
        <f>-(Table1[[#This Row],[time]]-2)*2</f>
        <v>-1.20906</v>
      </c>
      <c r="C22">
        <v>91.432000000000002</v>
      </c>
      <c r="D22">
        <v>17.702200000000001</v>
      </c>
      <c r="E22">
        <f>Table1[[#This Row],[CFNM]]/Table1[[#This Row],[CAREA]]</f>
        <v>0.19361055210429609</v>
      </c>
      <c r="F22">
        <v>2.60453</v>
      </c>
      <c r="G22">
        <f>-(Table2[[#This Row],[time]]-2)*2</f>
        <v>-1.20906</v>
      </c>
      <c r="H22">
        <v>90.601500000000001</v>
      </c>
      <c r="I22">
        <v>4.82461E-3</v>
      </c>
      <c r="J22">
        <f>Table2[[#This Row],[CFNM]]/Table2[[#This Row],[CAREA]]</f>
        <v>5.3250884367256611E-5</v>
      </c>
      <c r="K22">
        <v>2.60453</v>
      </c>
      <c r="L22">
        <f>-(Table3[[#This Row],[time]]-2)*2</f>
        <v>-1.20906</v>
      </c>
      <c r="M22">
        <v>89.406400000000005</v>
      </c>
      <c r="N22">
        <v>17.4086</v>
      </c>
      <c r="O22">
        <f>Table3[[#This Row],[CFNM]]/Table3[[#This Row],[CAREA]]</f>
        <v>0.1947131301562304</v>
      </c>
      <c r="P22">
        <v>2.60453</v>
      </c>
      <c r="Q22">
        <f>-(Table4[[#This Row],[time]]-2)*2</f>
        <v>-1.20906</v>
      </c>
      <c r="R22">
        <v>77.090900000000005</v>
      </c>
      <c r="S22">
        <v>3.9239700000000002</v>
      </c>
      <c r="T22">
        <f>Table4[[#This Row],[CFNM]]/Table4[[#This Row],[CAREA]]</f>
        <v>5.0900560247707574E-2</v>
      </c>
      <c r="U22">
        <v>2.60453</v>
      </c>
      <c r="V22">
        <f>-(Table5[[#This Row],[time]]-2)*2</f>
        <v>-1.20906</v>
      </c>
      <c r="W22">
        <v>84.418300000000002</v>
      </c>
      <c r="X22">
        <v>26.745999999999999</v>
      </c>
      <c r="Y22">
        <f>Table5[[#This Row],[CFNM]]/Table5[[#This Row],[CAREA]]</f>
        <v>0.31682703868710926</v>
      </c>
      <c r="Z22">
        <v>2.60453</v>
      </c>
      <c r="AA22">
        <f>-(Table6[[#This Row],[time]]-2)*2</f>
        <v>-1.20906</v>
      </c>
      <c r="AB22">
        <v>74.684899999999999</v>
      </c>
      <c r="AC22">
        <v>1.9084300000000001</v>
      </c>
      <c r="AD22">
        <f>Table6[[#This Row],[CFNM]]/Table6[[#This Row],[CAREA]]</f>
        <v>2.5553090383732189E-2</v>
      </c>
      <c r="AE22">
        <v>2.60453</v>
      </c>
      <c r="AF22">
        <f>-(Table7[[#This Row],[time]]-2)*2</f>
        <v>-1.20906</v>
      </c>
      <c r="AG22">
        <v>74.129900000000006</v>
      </c>
      <c r="AH22">
        <v>44.096800000000002</v>
      </c>
      <c r="AI22">
        <f>Table7[[#This Row],[CFNM]]/Table7[[#This Row],[CAREA]]</f>
        <v>0.59485848490285298</v>
      </c>
      <c r="AJ22">
        <v>2.60453</v>
      </c>
      <c r="AK22">
        <f>-(Table8[[#This Row],[time]]-2)*2</f>
        <v>-1.20906</v>
      </c>
      <c r="AL22">
        <v>79.732399999999998</v>
      </c>
      <c r="AM22">
        <v>11.842000000000001</v>
      </c>
      <c r="AN22">
        <f>Table8[[#This Row],[CFNM]]/Table8[[#This Row],[CAREA]]</f>
        <v>0.1485218054391941</v>
      </c>
    </row>
    <row r="23" spans="1:40" x14ac:dyDescent="0.3">
      <c r="A23">
        <v>2.65273</v>
      </c>
      <c r="B23">
        <f>-(Table1[[#This Row],[time]]-2)*2</f>
        <v>-1.3054600000000001</v>
      </c>
      <c r="C23">
        <v>92.002399999999994</v>
      </c>
      <c r="D23">
        <v>18.937999999999999</v>
      </c>
      <c r="E23">
        <f>Table1[[#This Row],[CFNM]]/Table1[[#This Row],[CAREA]]</f>
        <v>0.20584245628374911</v>
      </c>
      <c r="F23">
        <v>2.65273</v>
      </c>
      <c r="G23">
        <f>-(Table2[[#This Row],[time]]-2)*2</f>
        <v>-1.3054600000000001</v>
      </c>
      <c r="H23">
        <v>89.613200000000006</v>
      </c>
      <c r="I23">
        <v>4.7290600000000002E-3</v>
      </c>
      <c r="J23">
        <f>Table2[[#This Row],[CFNM]]/Table2[[#This Row],[CAREA]]</f>
        <v>5.2771913066378615E-5</v>
      </c>
      <c r="K23">
        <v>2.65273</v>
      </c>
      <c r="L23">
        <f>-(Table3[[#This Row],[time]]-2)*2</f>
        <v>-1.3054600000000001</v>
      </c>
      <c r="M23">
        <v>89.005499999999998</v>
      </c>
      <c r="N23">
        <v>19.29</v>
      </c>
      <c r="O23">
        <f>Table3[[#This Row],[CFNM]]/Table3[[#This Row],[CAREA]]</f>
        <v>0.21672817971923083</v>
      </c>
      <c r="P23">
        <v>2.65273</v>
      </c>
      <c r="Q23">
        <f>-(Table4[[#This Row],[time]]-2)*2</f>
        <v>-1.3054600000000001</v>
      </c>
      <c r="R23">
        <v>75.151200000000003</v>
      </c>
      <c r="S23">
        <v>4.1148999999999996</v>
      </c>
      <c r="T23">
        <f>Table4[[#This Row],[CFNM]]/Table4[[#This Row],[CAREA]]</f>
        <v>5.4754947359456664E-2</v>
      </c>
      <c r="U23">
        <v>2.65273</v>
      </c>
      <c r="V23">
        <f>-(Table5[[#This Row],[time]]-2)*2</f>
        <v>-1.3054600000000001</v>
      </c>
      <c r="W23">
        <v>84.053600000000003</v>
      </c>
      <c r="X23">
        <v>29.004799999999999</v>
      </c>
      <c r="Y23">
        <f>Table5[[#This Row],[CFNM]]/Table5[[#This Row],[CAREA]]</f>
        <v>0.34507504735073807</v>
      </c>
      <c r="Z23">
        <v>2.65273</v>
      </c>
      <c r="AA23">
        <f>-(Table6[[#This Row],[time]]-2)*2</f>
        <v>-1.3054600000000001</v>
      </c>
      <c r="AB23">
        <v>73.882099999999994</v>
      </c>
      <c r="AC23">
        <v>1.7745899999999999</v>
      </c>
      <c r="AD23">
        <f>Table6[[#This Row],[CFNM]]/Table6[[#This Row],[CAREA]]</f>
        <v>2.4019214396991964E-2</v>
      </c>
      <c r="AE23">
        <v>2.65273</v>
      </c>
      <c r="AF23">
        <f>-(Table7[[#This Row],[time]]-2)*2</f>
        <v>-1.3054600000000001</v>
      </c>
      <c r="AG23">
        <v>73.061999999999998</v>
      </c>
      <c r="AH23">
        <v>47.193100000000001</v>
      </c>
      <c r="AI23">
        <f>Table7[[#This Row],[CFNM]]/Table7[[#This Row],[CAREA]]</f>
        <v>0.6459322219484821</v>
      </c>
      <c r="AJ23">
        <v>2.65273</v>
      </c>
      <c r="AK23">
        <f>-(Table8[[#This Row],[time]]-2)*2</f>
        <v>-1.3054600000000001</v>
      </c>
      <c r="AL23">
        <v>79.771299999999997</v>
      </c>
      <c r="AM23">
        <v>10.994999999999999</v>
      </c>
      <c r="AN23">
        <f>Table8[[#This Row],[CFNM]]/Table8[[#This Row],[CAREA]]</f>
        <v>0.13783152587459399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92.672399999999996</v>
      </c>
      <c r="D24">
        <v>20.078800000000001</v>
      </c>
      <c r="E24">
        <f>Table1[[#This Row],[CFNM]]/Table1[[#This Row],[CAREA]]</f>
        <v>0.21666429271282497</v>
      </c>
      <c r="F24">
        <v>2.7006199999999998</v>
      </c>
      <c r="G24">
        <f>-(Table2[[#This Row],[time]]-2)*2</f>
        <v>-1.4012399999999996</v>
      </c>
      <c r="H24">
        <v>88.777900000000002</v>
      </c>
      <c r="I24">
        <v>4.6430999999999998E-3</v>
      </c>
      <c r="J24">
        <f>Table2[[#This Row],[CFNM]]/Table2[[#This Row],[CAREA]]</f>
        <v>5.23001783101425E-5</v>
      </c>
      <c r="K24">
        <v>2.7006199999999998</v>
      </c>
      <c r="L24">
        <f>-(Table3[[#This Row],[time]]-2)*2</f>
        <v>-1.4012399999999996</v>
      </c>
      <c r="M24">
        <v>88.706199999999995</v>
      </c>
      <c r="N24">
        <v>21.002600000000001</v>
      </c>
      <c r="O24">
        <f>Table3[[#This Row],[CFNM]]/Table3[[#This Row],[CAREA]]</f>
        <v>0.23676586304001301</v>
      </c>
      <c r="P24">
        <v>2.7006199999999998</v>
      </c>
      <c r="Q24">
        <f>-(Table4[[#This Row],[time]]-2)*2</f>
        <v>-1.4012399999999996</v>
      </c>
      <c r="R24">
        <v>74.562200000000004</v>
      </c>
      <c r="S24">
        <v>4.2611999999999997</v>
      </c>
      <c r="T24">
        <f>Table4[[#This Row],[CFNM]]/Table4[[#This Row],[CAREA]]</f>
        <v>5.7149601272494632E-2</v>
      </c>
      <c r="U24">
        <v>2.7006199999999998</v>
      </c>
      <c r="V24">
        <f>-(Table5[[#This Row],[time]]-2)*2</f>
        <v>-1.4012399999999996</v>
      </c>
      <c r="W24">
        <v>84.268100000000004</v>
      </c>
      <c r="X24">
        <v>30.962900000000001</v>
      </c>
      <c r="Y24">
        <f>Table5[[#This Row],[CFNM]]/Table5[[#This Row],[CAREA]]</f>
        <v>0.36743322799493522</v>
      </c>
      <c r="Z24">
        <v>2.7006199999999998</v>
      </c>
      <c r="AA24">
        <f>-(Table6[[#This Row],[time]]-2)*2</f>
        <v>-1.4012399999999996</v>
      </c>
      <c r="AB24">
        <v>73.1845</v>
      </c>
      <c r="AC24">
        <v>1.6017699999999999</v>
      </c>
      <c r="AD24">
        <f>Table6[[#This Row],[CFNM]]/Table6[[#This Row],[CAREA]]</f>
        <v>2.1886738312074275E-2</v>
      </c>
      <c r="AE24">
        <v>2.7006199999999998</v>
      </c>
      <c r="AF24">
        <f>-(Table7[[#This Row],[time]]-2)*2</f>
        <v>-1.4012399999999996</v>
      </c>
      <c r="AG24">
        <v>72.2059</v>
      </c>
      <c r="AH24">
        <v>49.939300000000003</v>
      </c>
      <c r="AI24">
        <f>Table7[[#This Row],[CFNM]]/Table7[[#This Row],[CAREA]]</f>
        <v>0.69162353768874851</v>
      </c>
      <c r="AJ24">
        <v>2.7006199999999998</v>
      </c>
      <c r="AK24">
        <f>-(Table8[[#This Row],[time]]-2)*2</f>
        <v>-1.4012399999999996</v>
      </c>
      <c r="AL24">
        <v>78.754199999999997</v>
      </c>
      <c r="AM24">
        <v>10.2334</v>
      </c>
      <c r="AN24">
        <f>Table8[[#This Row],[CFNM]]/Table8[[#This Row],[CAREA]]</f>
        <v>0.12994100632093272</v>
      </c>
    </row>
    <row r="25" spans="1:40" x14ac:dyDescent="0.3">
      <c r="A25">
        <v>2.75176</v>
      </c>
      <c r="B25">
        <f>-(Table1[[#This Row],[time]]-2)*2</f>
        <v>-1.50352</v>
      </c>
      <c r="C25">
        <v>93.451099999999997</v>
      </c>
      <c r="D25">
        <v>21.482800000000001</v>
      </c>
      <c r="E25">
        <f>Table1[[#This Row],[CFNM]]/Table1[[#This Row],[CAREA]]</f>
        <v>0.22988279431702785</v>
      </c>
      <c r="F25">
        <v>2.75176</v>
      </c>
      <c r="G25">
        <f>-(Table2[[#This Row],[time]]-2)*2</f>
        <v>-1.50352</v>
      </c>
      <c r="H25">
        <v>88.163899999999998</v>
      </c>
      <c r="I25">
        <v>4.5360799999999996E-3</v>
      </c>
      <c r="J25">
        <f>Table2[[#This Row],[CFNM]]/Table2[[#This Row],[CAREA]]</f>
        <v>5.1450537011180312E-5</v>
      </c>
      <c r="K25">
        <v>2.75176</v>
      </c>
      <c r="L25">
        <f>-(Table3[[#This Row],[time]]-2)*2</f>
        <v>-1.50352</v>
      </c>
      <c r="M25">
        <v>88.292199999999994</v>
      </c>
      <c r="N25">
        <v>22.988499999999998</v>
      </c>
      <c r="O25">
        <f>Table3[[#This Row],[CFNM]]/Table3[[#This Row],[CAREA]]</f>
        <v>0.26036841306480074</v>
      </c>
      <c r="P25">
        <v>2.75176</v>
      </c>
      <c r="Q25">
        <f>-(Table4[[#This Row],[time]]-2)*2</f>
        <v>-1.50352</v>
      </c>
      <c r="R25">
        <v>73.240099999999998</v>
      </c>
      <c r="S25">
        <v>4.4165099999999997</v>
      </c>
      <c r="T25">
        <f>Table4[[#This Row],[CFNM]]/Table4[[#This Row],[CAREA]]</f>
        <v>6.0301801881756031E-2</v>
      </c>
      <c r="U25">
        <v>2.75176</v>
      </c>
      <c r="V25">
        <f>-(Table5[[#This Row],[time]]-2)*2</f>
        <v>-1.50352</v>
      </c>
      <c r="W25">
        <v>83.864599999999996</v>
      </c>
      <c r="X25">
        <v>33.138500000000001</v>
      </c>
      <c r="Y25">
        <f>Table5[[#This Row],[CFNM]]/Table5[[#This Row],[CAREA]]</f>
        <v>0.3951428850790441</v>
      </c>
      <c r="Z25">
        <v>2.75176</v>
      </c>
      <c r="AA25">
        <f>-(Table6[[#This Row],[time]]-2)*2</f>
        <v>-1.50352</v>
      </c>
      <c r="AB25">
        <v>70.936099999999996</v>
      </c>
      <c r="AC25">
        <v>1.35242</v>
      </c>
      <c r="AD25">
        <f>Table6[[#This Row],[CFNM]]/Table6[[#This Row],[CAREA]]</f>
        <v>1.9065327809112707E-2</v>
      </c>
      <c r="AE25">
        <v>2.75176</v>
      </c>
      <c r="AF25">
        <f>-(Table7[[#This Row],[time]]-2)*2</f>
        <v>-1.50352</v>
      </c>
      <c r="AG25">
        <v>71.288200000000003</v>
      </c>
      <c r="AH25">
        <v>52.834800000000001</v>
      </c>
      <c r="AI25">
        <f>Table7[[#This Row],[CFNM]]/Table7[[#This Row],[CAREA]]</f>
        <v>0.74114369559057458</v>
      </c>
      <c r="AJ25">
        <v>2.75176</v>
      </c>
      <c r="AK25">
        <f>-(Table8[[#This Row],[time]]-2)*2</f>
        <v>-1.50352</v>
      </c>
      <c r="AL25">
        <v>78.486599999999996</v>
      </c>
      <c r="AM25">
        <v>9.3821399999999997</v>
      </c>
      <c r="AN25">
        <f>Table8[[#This Row],[CFNM]]/Table8[[#This Row],[CAREA]]</f>
        <v>0.11953811223826742</v>
      </c>
    </row>
    <row r="26" spans="1:40" x14ac:dyDescent="0.3">
      <c r="A26">
        <v>2.80444</v>
      </c>
      <c r="B26">
        <f>-(Table1[[#This Row],[time]]-2)*2</f>
        <v>-1.6088800000000001</v>
      </c>
      <c r="C26">
        <v>94.648600000000002</v>
      </c>
      <c r="D26">
        <v>23.342600000000001</v>
      </c>
      <c r="E26">
        <f>Table1[[#This Row],[CFNM]]/Table1[[#This Row],[CAREA]]</f>
        <v>0.24662382750510836</v>
      </c>
      <c r="F26">
        <v>2.80444</v>
      </c>
      <c r="G26">
        <f>-(Table2[[#This Row],[time]]-2)*2</f>
        <v>-1.6088800000000001</v>
      </c>
      <c r="H26">
        <v>86.360399999999998</v>
      </c>
      <c r="I26">
        <v>4.3736799999999996E-3</v>
      </c>
      <c r="J26">
        <f>Table2[[#This Row],[CFNM]]/Table2[[#This Row],[CAREA]]</f>
        <v>5.0644508362629165E-5</v>
      </c>
      <c r="K26">
        <v>2.80444</v>
      </c>
      <c r="L26">
        <f>-(Table3[[#This Row],[time]]-2)*2</f>
        <v>-1.6088800000000001</v>
      </c>
      <c r="M26">
        <v>87.7684</v>
      </c>
      <c r="N26">
        <v>25.7499</v>
      </c>
      <c r="O26">
        <f>Table3[[#This Row],[CFNM]]/Table3[[#This Row],[CAREA]]</f>
        <v>0.29338463501670303</v>
      </c>
      <c r="P26">
        <v>2.80444</v>
      </c>
      <c r="Q26">
        <f>-(Table4[[#This Row],[time]]-2)*2</f>
        <v>-1.6088800000000001</v>
      </c>
      <c r="R26">
        <v>72.9542</v>
      </c>
      <c r="S26">
        <v>4.4555199999999999</v>
      </c>
      <c r="T26">
        <f>Table4[[#This Row],[CFNM]]/Table4[[#This Row],[CAREA]]</f>
        <v>6.1072837478856598E-2</v>
      </c>
      <c r="U26">
        <v>2.80444</v>
      </c>
      <c r="V26">
        <f>-(Table5[[#This Row],[time]]-2)*2</f>
        <v>-1.6088800000000001</v>
      </c>
      <c r="W26">
        <v>83.512600000000006</v>
      </c>
      <c r="X26">
        <v>35.784700000000001</v>
      </c>
      <c r="Y26">
        <f>Table5[[#This Row],[CFNM]]/Table5[[#This Row],[CAREA]]</f>
        <v>0.42849462236836117</v>
      </c>
      <c r="Z26">
        <v>2.80444</v>
      </c>
      <c r="AA26">
        <f>-(Table6[[#This Row],[time]]-2)*2</f>
        <v>-1.6088800000000001</v>
      </c>
      <c r="AB26">
        <v>69.769000000000005</v>
      </c>
      <c r="AC26">
        <v>1.0455700000000001</v>
      </c>
      <c r="AD26">
        <f>Table6[[#This Row],[CFNM]]/Table6[[#This Row],[CAREA]]</f>
        <v>1.4986168642233658E-2</v>
      </c>
      <c r="AE26">
        <v>2.80444</v>
      </c>
      <c r="AF26">
        <f>-(Table7[[#This Row],[time]]-2)*2</f>
        <v>-1.6088800000000001</v>
      </c>
      <c r="AG26">
        <v>70.2988</v>
      </c>
      <c r="AH26">
        <v>56.139400000000002</v>
      </c>
      <c r="AI26">
        <f>Table7[[#This Row],[CFNM]]/Table7[[#This Row],[CAREA]]</f>
        <v>0.79858262160947269</v>
      </c>
      <c r="AJ26">
        <v>2.80444</v>
      </c>
      <c r="AK26">
        <f>-(Table8[[#This Row],[time]]-2)*2</f>
        <v>-1.6088800000000001</v>
      </c>
      <c r="AL26">
        <v>77.502899999999997</v>
      </c>
      <c r="AM26">
        <v>8.3844200000000004</v>
      </c>
      <c r="AN26">
        <f>Table8[[#This Row],[CFNM]]/Table8[[#This Row],[CAREA]]</f>
        <v>0.10818201641486964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95.6023</v>
      </c>
      <c r="D27">
        <v>24.5609</v>
      </c>
      <c r="E27">
        <f>Table1[[#This Row],[CFNM]]/Table1[[#This Row],[CAREA]]</f>
        <v>0.25690699909939407</v>
      </c>
      <c r="F27">
        <v>2.8583699999999999</v>
      </c>
      <c r="G27">
        <f>-(Table2[[#This Row],[time]]-2)*2</f>
        <v>-1.7167399999999997</v>
      </c>
      <c r="H27">
        <v>84.9619</v>
      </c>
      <c r="I27">
        <v>4.2536199999999996E-3</v>
      </c>
      <c r="J27">
        <f>Table2[[#This Row],[CFNM]]/Table2[[#This Row],[CAREA]]</f>
        <v>5.0065029148359435E-5</v>
      </c>
      <c r="K27">
        <v>2.8583699999999999</v>
      </c>
      <c r="L27">
        <f>-(Table3[[#This Row],[time]]-2)*2</f>
        <v>-1.7167399999999997</v>
      </c>
      <c r="M27">
        <v>87.3583</v>
      </c>
      <c r="N27">
        <v>27.535</v>
      </c>
      <c r="O27">
        <f>Table3[[#This Row],[CFNM]]/Table3[[#This Row],[CAREA]]</f>
        <v>0.31519615193976991</v>
      </c>
      <c r="P27">
        <v>2.8583699999999999</v>
      </c>
      <c r="Q27">
        <f>-(Table4[[#This Row],[time]]-2)*2</f>
        <v>-1.7167399999999997</v>
      </c>
      <c r="R27">
        <v>71.993799999999993</v>
      </c>
      <c r="S27">
        <v>4.4100099999999998</v>
      </c>
      <c r="T27">
        <f>Table4[[#This Row],[CFNM]]/Table4[[#This Row],[CAREA]]</f>
        <v>6.1255413660620775E-2</v>
      </c>
      <c r="U27">
        <v>2.8583699999999999</v>
      </c>
      <c r="V27">
        <f>-(Table5[[#This Row],[time]]-2)*2</f>
        <v>-1.7167399999999997</v>
      </c>
      <c r="W27">
        <v>83.253699999999995</v>
      </c>
      <c r="X27">
        <v>37.484499999999997</v>
      </c>
      <c r="Y27">
        <f>Table5[[#This Row],[CFNM]]/Table5[[#This Row],[CAREA]]</f>
        <v>0.45024425340855723</v>
      </c>
      <c r="Z27">
        <v>2.8583699999999999</v>
      </c>
      <c r="AA27">
        <f>-(Table6[[#This Row],[time]]-2)*2</f>
        <v>-1.7167399999999997</v>
      </c>
      <c r="AB27">
        <v>69.502499999999998</v>
      </c>
      <c r="AC27">
        <v>0.86330700000000005</v>
      </c>
      <c r="AD27">
        <f>Table6[[#This Row],[CFNM]]/Table6[[#This Row],[CAREA]]</f>
        <v>1.2421236646163809E-2</v>
      </c>
      <c r="AE27">
        <v>2.8583699999999999</v>
      </c>
      <c r="AF27">
        <f>-(Table7[[#This Row],[time]]-2)*2</f>
        <v>-1.7167399999999997</v>
      </c>
      <c r="AG27">
        <v>69.7029</v>
      </c>
      <c r="AH27">
        <v>58.159700000000001</v>
      </c>
      <c r="AI27">
        <f>Table7[[#This Row],[CFNM]]/Table7[[#This Row],[CAREA]]</f>
        <v>0.83439426480103407</v>
      </c>
      <c r="AJ27">
        <v>2.8583699999999999</v>
      </c>
      <c r="AK27">
        <f>-(Table8[[#This Row],[time]]-2)*2</f>
        <v>-1.7167399999999997</v>
      </c>
      <c r="AL27">
        <v>77.526499999999999</v>
      </c>
      <c r="AM27">
        <v>7.7853199999999996</v>
      </c>
      <c r="AN27">
        <f>Table8[[#This Row],[CFNM]]/Table8[[#This Row],[CAREA]]</f>
        <v>0.1004214042940156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96.851600000000005</v>
      </c>
      <c r="D28">
        <v>26.2973</v>
      </c>
      <c r="E28">
        <f>Table1[[#This Row],[CFNM]]/Table1[[#This Row],[CAREA]]</f>
        <v>0.27152158560106388</v>
      </c>
      <c r="F28">
        <v>2.9134199999999999</v>
      </c>
      <c r="G28">
        <f>-(Table2[[#This Row],[time]]-2)*2</f>
        <v>-1.8268399999999998</v>
      </c>
      <c r="H28">
        <v>84.413899999999998</v>
      </c>
      <c r="I28">
        <v>4.0831000000000001E-3</v>
      </c>
      <c r="J28">
        <f>Table2[[#This Row],[CFNM]]/Table2[[#This Row],[CAREA]]</f>
        <v>4.8369995936688151E-5</v>
      </c>
      <c r="K28">
        <v>2.9134199999999999</v>
      </c>
      <c r="L28">
        <f>-(Table3[[#This Row],[time]]-2)*2</f>
        <v>-1.8268399999999998</v>
      </c>
      <c r="M28">
        <v>86.706400000000002</v>
      </c>
      <c r="N28">
        <v>30.032299999999999</v>
      </c>
      <c r="O28">
        <f>Table3[[#This Row],[CFNM]]/Table3[[#This Row],[CAREA]]</f>
        <v>0.34636774217358807</v>
      </c>
      <c r="P28">
        <v>2.9134199999999999</v>
      </c>
      <c r="Q28">
        <f>-(Table4[[#This Row],[time]]-2)*2</f>
        <v>-1.8268399999999998</v>
      </c>
      <c r="R28">
        <v>70.283299999999997</v>
      </c>
      <c r="S28">
        <v>4.3259800000000004</v>
      </c>
      <c r="T28">
        <f>Table4[[#This Row],[CFNM]]/Table4[[#This Row],[CAREA]]</f>
        <v>6.1550610173398239E-2</v>
      </c>
      <c r="U28">
        <v>2.9134199999999999</v>
      </c>
      <c r="V28">
        <f>-(Table5[[#This Row],[time]]-2)*2</f>
        <v>-1.8268399999999998</v>
      </c>
      <c r="W28">
        <v>82.936800000000005</v>
      </c>
      <c r="X28">
        <v>39.820599999999999</v>
      </c>
      <c r="Y28">
        <f>Table5[[#This Row],[CFNM]]/Table5[[#This Row],[CAREA]]</f>
        <v>0.48013185943995906</v>
      </c>
      <c r="Z28">
        <v>2.9134199999999999</v>
      </c>
      <c r="AA28">
        <f>-(Table6[[#This Row],[time]]-2)*2</f>
        <v>-1.8268399999999998</v>
      </c>
      <c r="AB28">
        <v>68.081599999999995</v>
      </c>
      <c r="AC28">
        <v>0.63402099999999995</v>
      </c>
      <c r="AD28">
        <f>Table6[[#This Row],[CFNM]]/Table6[[#This Row],[CAREA]]</f>
        <v>9.3126630396465418E-3</v>
      </c>
      <c r="AE28">
        <v>2.9134199999999999</v>
      </c>
      <c r="AF28">
        <f>-(Table7[[#This Row],[time]]-2)*2</f>
        <v>-1.8268399999999998</v>
      </c>
      <c r="AG28">
        <v>68.908299999999997</v>
      </c>
      <c r="AH28">
        <v>61.001399999999997</v>
      </c>
      <c r="AI28">
        <f>Table7[[#This Row],[CFNM]]/Table7[[#This Row],[CAREA]]</f>
        <v>0.88525475160466882</v>
      </c>
      <c r="AJ28">
        <v>2.9134199999999999</v>
      </c>
      <c r="AK28">
        <f>-(Table8[[#This Row],[time]]-2)*2</f>
        <v>-1.8268399999999998</v>
      </c>
      <c r="AL28">
        <v>75.916300000000007</v>
      </c>
      <c r="AM28">
        <v>6.9733400000000003</v>
      </c>
      <c r="AN28">
        <f>Table8[[#This Row],[CFNM]]/Table8[[#This Row],[CAREA]]</f>
        <v>9.185563574620996E-2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98.079599999999999</v>
      </c>
      <c r="D29">
        <v>28.782699999999998</v>
      </c>
      <c r="E29">
        <f>Table1[[#This Row],[CFNM]]/Table1[[#This Row],[CAREA]]</f>
        <v>0.29346265686238521</v>
      </c>
      <c r="F29">
        <v>2.9619599999999999</v>
      </c>
      <c r="G29">
        <f>-(Table2[[#This Row],[time]]-2)*2</f>
        <v>-1.9239199999999999</v>
      </c>
      <c r="H29">
        <v>82.378100000000003</v>
      </c>
      <c r="I29">
        <v>3.83322E-3</v>
      </c>
      <c r="J29">
        <f>Table2[[#This Row],[CFNM]]/Table2[[#This Row],[CAREA]]</f>
        <v>4.653202732279574E-5</v>
      </c>
      <c r="K29">
        <v>2.9619599999999999</v>
      </c>
      <c r="L29">
        <f>-(Table3[[#This Row],[time]]-2)*2</f>
        <v>-1.9239199999999999</v>
      </c>
      <c r="M29">
        <v>85.890100000000004</v>
      </c>
      <c r="N29">
        <v>33.305</v>
      </c>
      <c r="O29">
        <f>Table3[[#This Row],[CFNM]]/Table3[[#This Row],[CAREA]]</f>
        <v>0.38776296686113998</v>
      </c>
      <c r="P29">
        <v>2.9619599999999999</v>
      </c>
      <c r="Q29">
        <f>-(Table4[[#This Row],[time]]-2)*2</f>
        <v>-1.9239199999999999</v>
      </c>
      <c r="R29">
        <v>69.23</v>
      </c>
      <c r="S29">
        <v>4.1413599999999997</v>
      </c>
      <c r="T29">
        <f>Table4[[#This Row],[CFNM]]/Table4[[#This Row],[CAREA]]</f>
        <v>5.9820309114545708E-2</v>
      </c>
      <c r="U29">
        <v>2.9619599999999999</v>
      </c>
      <c r="V29">
        <f>-(Table5[[#This Row],[time]]-2)*2</f>
        <v>-1.9239199999999999</v>
      </c>
      <c r="W29">
        <v>82.5047</v>
      </c>
      <c r="X29">
        <v>42.891500000000001</v>
      </c>
      <c r="Y29">
        <f>Table5[[#This Row],[CFNM]]/Table5[[#This Row],[CAREA]]</f>
        <v>0.51986735301140419</v>
      </c>
      <c r="Z29">
        <v>2.9619599999999999</v>
      </c>
      <c r="AA29">
        <f>-(Table6[[#This Row],[time]]-2)*2</f>
        <v>-1.9239199999999999</v>
      </c>
      <c r="AB29">
        <v>64.012699999999995</v>
      </c>
      <c r="AC29">
        <v>0.393372</v>
      </c>
      <c r="AD29">
        <f>Table6[[#This Row],[CFNM]]/Table6[[#This Row],[CAREA]]</f>
        <v>6.1452180582915582E-3</v>
      </c>
      <c r="AE29">
        <v>2.9619599999999999</v>
      </c>
      <c r="AF29">
        <f>-(Table7[[#This Row],[time]]-2)*2</f>
        <v>-1.9239199999999999</v>
      </c>
      <c r="AG29">
        <v>67.915499999999994</v>
      </c>
      <c r="AH29">
        <v>64.699600000000004</v>
      </c>
      <c r="AI29">
        <f>Table7[[#This Row],[CFNM]]/Table7[[#This Row],[CAREA]]</f>
        <v>0.95264851175357623</v>
      </c>
      <c r="AJ29">
        <v>2.9619599999999999</v>
      </c>
      <c r="AK29">
        <f>-(Table8[[#This Row],[time]]-2)*2</f>
        <v>-1.9239199999999999</v>
      </c>
      <c r="AL29">
        <v>73.930999999999997</v>
      </c>
      <c r="AM29">
        <v>5.8913900000000003</v>
      </c>
      <c r="AN29">
        <f>Table8[[#This Row],[CFNM]]/Table8[[#This Row],[CAREA]]</f>
        <v>7.9687681757314263E-2</v>
      </c>
    </row>
    <row r="30" spans="1:40" x14ac:dyDescent="0.3">
      <c r="A30">
        <v>3</v>
      </c>
      <c r="B30">
        <f>-(Table1[[#This Row],[time]]-2)*2</f>
        <v>-2</v>
      </c>
      <c r="C30">
        <v>98.592600000000004</v>
      </c>
      <c r="D30">
        <v>29.988199999999999</v>
      </c>
      <c r="E30">
        <f>Table1[[#This Row],[CFNM]]/Table1[[#This Row],[CAREA]]</f>
        <v>0.30416278706515498</v>
      </c>
      <c r="F30">
        <v>3</v>
      </c>
      <c r="G30">
        <f>-(Table2[[#This Row],[time]]-2)*2</f>
        <v>-2</v>
      </c>
      <c r="H30">
        <v>81.582300000000004</v>
      </c>
      <c r="I30">
        <v>3.7134500000000001E-3</v>
      </c>
      <c r="J30">
        <f>Table2[[#This Row],[CFNM]]/Table2[[#This Row],[CAREA]]</f>
        <v>4.5517839041066502E-5</v>
      </c>
      <c r="K30">
        <v>3</v>
      </c>
      <c r="L30">
        <f>-(Table3[[#This Row],[time]]-2)*2</f>
        <v>-2</v>
      </c>
      <c r="M30">
        <v>85.5608</v>
      </c>
      <c r="N30">
        <v>34.805700000000002</v>
      </c>
      <c r="O30">
        <f>Table3[[#This Row],[CFNM]]/Table3[[#This Row],[CAREA]]</f>
        <v>0.40679493412871315</v>
      </c>
      <c r="P30">
        <v>3</v>
      </c>
      <c r="Q30">
        <f>-(Table4[[#This Row],[time]]-2)*2</f>
        <v>-2</v>
      </c>
      <c r="R30">
        <v>67.345600000000005</v>
      </c>
      <c r="S30">
        <v>4.0047899999999998</v>
      </c>
      <c r="T30">
        <f>Table4[[#This Row],[CFNM]]/Table4[[#This Row],[CAREA]]</f>
        <v>5.9466245753248909E-2</v>
      </c>
      <c r="U30">
        <v>3</v>
      </c>
      <c r="V30">
        <f>-(Table5[[#This Row],[time]]-2)*2</f>
        <v>-2</v>
      </c>
      <c r="W30">
        <v>82.249899999999997</v>
      </c>
      <c r="X30">
        <v>44.310499999999998</v>
      </c>
      <c r="Y30">
        <f>Table5[[#This Row],[CFNM]]/Table5[[#This Row],[CAREA]]</f>
        <v>0.53873013827372429</v>
      </c>
      <c r="Z30">
        <v>3</v>
      </c>
      <c r="AA30">
        <f>-(Table6[[#This Row],[time]]-2)*2</f>
        <v>-2</v>
      </c>
      <c r="AB30">
        <v>63.795000000000002</v>
      </c>
      <c r="AC30">
        <v>0.29865799999999998</v>
      </c>
      <c r="AD30">
        <f>Table6[[#This Row],[CFNM]]/Table6[[#This Row],[CAREA]]</f>
        <v>4.6815267654204866E-3</v>
      </c>
      <c r="AE30">
        <v>3</v>
      </c>
      <c r="AF30">
        <f>-(Table7[[#This Row],[time]]-2)*2</f>
        <v>-2</v>
      </c>
      <c r="AG30">
        <v>67.500900000000001</v>
      </c>
      <c r="AH30">
        <v>66.391000000000005</v>
      </c>
      <c r="AI30">
        <f>Table7[[#This Row],[CFNM]]/Table7[[#This Row],[CAREA]]</f>
        <v>0.98355725627362012</v>
      </c>
      <c r="AJ30">
        <v>3</v>
      </c>
      <c r="AK30">
        <f>-(Table8[[#This Row],[time]]-2)*2</f>
        <v>-2</v>
      </c>
      <c r="AL30">
        <v>72.110699999999994</v>
      </c>
      <c r="AM30">
        <v>5.3855000000000004</v>
      </c>
      <c r="AN30">
        <f>Table8[[#This Row],[CFNM]]/Table8[[#This Row],[CAREA]]</f>
        <v>7.4683784791993432E-2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89.938400000000001</v>
      </c>
      <c r="D38">
        <v>9.7723600000000008</v>
      </c>
      <c r="E38" s="1">
        <f>Table110[[#This Row],[CFNM]]/Table110[[#This Row],[CAREA]]</f>
        <v>0.10865614687386034</v>
      </c>
      <c r="F38">
        <v>2</v>
      </c>
      <c r="G38">
        <f>(Table211[[#This Row],[time]]-2)*2</f>
        <v>0</v>
      </c>
      <c r="H38">
        <v>94.646000000000001</v>
      </c>
      <c r="I38">
        <v>2.6699700000000002</v>
      </c>
      <c r="J38" s="1">
        <f>Table211[[#This Row],[CFNM]]/Table211[[#This Row],[CAREA]]</f>
        <v>2.8210066986454792E-2</v>
      </c>
      <c r="K38">
        <v>2</v>
      </c>
      <c r="L38">
        <f>(Table312[[#This Row],[time]]-2)*2</f>
        <v>0</v>
      </c>
      <c r="M38">
        <v>88.069500000000005</v>
      </c>
      <c r="N38">
        <v>3.05586</v>
      </c>
      <c r="O38">
        <f>Table312[[#This Row],[CFNM]]/Table312[[#This Row],[CAREA]]</f>
        <v>3.4698278064483161E-2</v>
      </c>
      <c r="P38">
        <v>2</v>
      </c>
      <c r="Q38">
        <f>(Table413[[#This Row],[time]]-2)*2</f>
        <v>0</v>
      </c>
      <c r="R38">
        <v>85.109300000000005</v>
      </c>
      <c r="S38">
        <v>5.3593999999999999</v>
      </c>
      <c r="T38">
        <f>Table413[[#This Row],[CFNM]]/Table413[[#This Row],[CAREA]]</f>
        <v>6.2970791676115301E-2</v>
      </c>
      <c r="U38">
        <v>2</v>
      </c>
      <c r="V38">
        <f>(Table514[[#This Row],[time]]-2)*2</f>
        <v>0</v>
      </c>
      <c r="W38">
        <v>82.472200000000001</v>
      </c>
      <c r="X38">
        <v>7.9013</v>
      </c>
      <c r="Y38">
        <f>Table514[[#This Row],[CFNM]]/Table514[[#This Row],[CAREA]]</f>
        <v>9.580561692303588E-2</v>
      </c>
      <c r="Z38">
        <v>2</v>
      </c>
      <c r="AA38">
        <f>(Table615[[#This Row],[time]]-2)*2</f>
        <v>0</v>
      </c>
      <c r="AB38">
        <v>88.875200000000007</v>
      </c>
      <c r="AC38">
        <v>14.234400000000001</v>
      </c>
      <c r="AD38">
        <f>Table615[[#This Row],[CFNM]]/Table615[[#This Row],[CAREA]]</f>
        <v>0.16016166489639405</v>
      </c>
      <c r="AE38">
        <v>2</v>
      </c>
      <c r="AF38">
        <f>(Table716[[#This Row],[time]]-2)*2</f>
        <v>0</v>
      </c>
      <c r="AG38">
        <v>77.929299999999998</v>
      </c>
      <c r="AH38">
        <v>21.065899999999999</v>
      </c>
      <c r="AI38">
        <f>Table716[[#This Row],[CFNM]]/Table716[[#This Row],[CAREA]]</f>
        <v>0.27032066244660224</v>
      </c>
      <c r="AJ38">
        <v>2</v>
      </c>
      <c r="AK38">
        <f>(Table817[[#This Row],[time]]-2)*2</f>
        <v>0</v>
      </c>
      <c r="AL38">
        <v>83.325199999999995</v>
      </c>
      <c r="AM38">
        <v>21.034700000000001</v>
      </c>
      <c r="AN38">
        <f>Table817[[#This Row],[CFNM]]/Table817[[#This Row],[CAREA]]</f>
        <v>0.25244103824533276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89.895200000000003</v>
      </c>
      <c r="D39">
        <v>9.45669</v>
      </c>
      <c r="E39">
        <f>Table110[[#This Row],[CFNM]]/Table110[[#This Row],[CAREA]]</f>
        <v>0.10519682919666455</v>
      </c>
      <c r="F39">
        <v>2.0512600000000001</v>
      </c>
      <c r="G39">
        <f>(Table211[[#This Row],[time]]-2)*2</f>
        <v>0.10252000000000017</v>
      </c>
      <c r="H39">
        <v>94.647900000000007</v>
      </c>
      <c r="I39">
        <v>3.1741700000000002</v>
      </c>
      <c r="J39">
        <f>Table211[[#This Row],[CFNM]]/Table211[[#This Row],[CAREA]]</f>
        <v>3.353661306801313E-2</v>
      </c>
      <c r="K39">
        <v>2.0512600000000001</v>
      </c>
      <c r="L39">
        <f>(Table312[[#This Row],[time]]-2)*2</f>
        <v>0.10252000000000017</v>
      </c>
      <c r="M39">
        <v>87.628500000000003</v>
      </c>
      <c r="N39">
        <v>2.60222</v>
      </c>
      <c r="O39">
        <f>Table312[[#This Row],[CFNM]]/Table312[[#This Row],[CAREA]]</f>
        <v>2.9696046377605458E-2</v>
      </c>
      <c r="P39">
        <v>2.0512600000000001</v>
      </c>
      <c r="Q39">
        <f>(Table413[[#This Row],[time]]-2)*2</f>
        <v>0.10252000000000017</v>
      </c>
      <c r="R39">
        <v>85.261600000000001</v>
      </c>
      <c r="S39">
        <v>6.2819700000000003</v>
      </c>
      <c r="T39">
        <f>Table413[[#This Row],[CFNM]]/Table413[[#This Row],[CAREA]]</f>
        <v>7.3678772155343089E-2</v>
      </c>
      <c r="U39">
        <v>2.0512600000000001</v>
      </c>
      <c r="V39">
        <f>(Table514[[#This Row],[time]]-2)*2</f>
        <v>0.10252000000000017</v>
      </c>
      <c r="W39">
        <v>82.679100000000005</v>
      </c>
      <c r="X39">
        <v>7.2054</v>
      </c>
      <c r="Y39">
        <f>Table514[[#This Row],[CFNM]]/Table514[[#This Row],[CAREA]]</f>
        <v>8.714898928507929E-2</v>
      </c>
      <c r="Z39">
        <v>2.0512600000000001</v>
      </c>
      <c r="AA39">
        <f>(Table615[[#This Row],[time]]-2)*2</f>
        <v>0.10252000000000017</v>
      </c>
      <c r="AB39">
        <v>88.891499999999994</v>
      </c>
      <c r="AC39">
        <v>15.6556</v>
      </c>
      <c r="AD39">
        <f>Table615[[#This Row],[CFNM]]/Table615[[#This Row],[CAREA]]</f>
        <v>0.17612032646541009</v>
      </c>
      <c r="AE39">
        <v>2.0512600000000001</v>
      </c>
      <c r="AF39">
        <f>(Table716[[#This Row],[time]]-2)*2</f>
        <v>0.10252000000000017</v>
      </c>
      <c r="AG39">
        <v>77.741</v>
      </c>
      <c r="AH39">
        <v>20.542899999999999</v>
      </c>
      <c r="AI39">
        <f>Table716[[#This Row],[CFNM]]/Table716[[#This Row],[CAREA]]</f>
        <v>0.26424795153136699</v>
      </c>
      <c r="AJ39">
        <v>2.0512600000000001</v>
      </c>
      <c r="AK39">
        <f>(Table817[[#This Row],[time]]-2)*2</f>
        <v>0.10252000000000017</v>
      </c>
      <c r="AL39">
        <v>83.4786</v>
      </c>
      <c r="AM39">
        <v>22.225000000000001</v>
      </c>
      <c r="AN39">
        <f>Table817[[#This Row],[CFNM]]/Table817[[#This Row],[CAREA]]</f>
        <v>0.26623589758333277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89.859200000000001</v>
      </c>
      <c r="D40">
        <v>8.7270800000000008</v>
      </c>
      <c r="E40">
        <f>Table110[[#This Row],[CFNM]]/Table110[[#This Row],[CAREA]]</f>
        <v>9.711949360777751E-2</v>
      </c>
      <c r="F40">
        <v>2.1153300000000002</v>
      </c>
      <c r="G40">
        <f>(Table211[[#This Row],[time]]-2)*2</f>
        <v>0.23066000000000031</v>
      </c>
      <c r="H40">
        <v>94.517600000000002</v>
      </c>
      <c r="I40">
        <v>3.9910899999999998</v>
      </c>
      <c r="J40">
        <f>Table211[[#This Row],[CFNM]]/Table211[[#This Row],[CAREA]]</f>
        <v>4.2225892320583679E-2</v>
      </c>
      <c r="K40">
        <v>2.1153300000000002</v>
      </c>
      <c r="L40">
        <f>(Table312[[#This Row],[time]]-2)*2</f>
        <v>0.23066000000000031</v>
      </c>
      <c r="M40">
        <v>87.382099999999994</v>
      </c>
      <c r="N40">
        <v>1.87808</v>
      </c>
      <c r="O40">
        <f>Table312[[#This Row],[CFNM]]/Table312[[#This Row],[CAREA]]</f>
        <v>2.1492731348868935E-2</v>
      </c>
      <c r="P40">
        <v>2.1153300000000002</v>
      </c>
      <c r="Q40">
        <f>(Table413[[#This Row],[time]]-2)*2</f>
        <v>0.23066000000000031</v>
      </c>
      <c r="R40">
        <v>86.432100000000005</v>
      </c>
      <c r="S40">
        <v>7.7672999999999996</v>
      </c>
      <c r="T40">
        <f>Table413[[#This Row],[CFNM]]/Table413[[#This Row],[CAREA]]</f>
        <v>8.9865917870791054E-2</v>
      </c>
      <c r="U40">
        <v>2.1153300000000002</v>
      </c>
      <c r="V40">
        <f>(Table514[[#This Row],[time]]-2)*2</f>
        <v>0.23066000000000031</v>
      </c>
      <c r="W40">
        <v>81.918700000000001</v>
      </c>
      <c r="X40">
        <v>6.2566499999999996</v>
      </c>
      <c r="Y40">
        <f>Table514[[#This Row],[CFNM]]/Table514[[#This Row],[CAREA]]</f>
        <v>7.6376334097098708E-2</v>
      </c>
      <c r="Z40">
        <v>2.1153300000000002</v>
      </c>
      <c r="AA40">
        <f>(Table615[[#This Row],[time]]-2)*2</f>
        <v>0.23066000000000031</v>
      </c>
      <c r="AB40">
        <v>89.482299999999995</v>
      </c>
      <c r="AC40">
        <v>18.6172</v>
      </c>
      <c r="AD40">
        <f>Table615[[#This Row],[CFNM]]/Table615[[#This Row],[CAREA]]</f>
        <v>0.20805455380561297</v>
      </c>
      <c r="AE40">
        <v>2.1153300000000002</v>
      </c>
      <c r="AF40">
        <f>(Table716[[#This Row],[time]]-2)*2</f>
        <v>0.23066000000000031</v>
      </c>
      <c r="AG40">
        <v>77.5137</v>
      </c>
      <c r="AH40">
        <v>20.109400000000001</v>
      </c>
      <c r="AI40">
        <f>Table716[[#This Row],[CFNM]]/Table716[[#This Row],[CAREA]]</f>
        <v>0.25943026845576977</v>
      </c>
      <c r="AJ40">
        <v>2.1153300000000002</v>
      </c>
      <c r="AK40">
        <f>(Table817[[#This Row],[time]]-2)*2</f>
        <v>0.23066000000000031</v>
      </c>
      <c r="AL40">
        <v>83.711399999999998</v>
      </c>
      <c r="AM40">
        <v>23.956099999999999</v>
      </c>
      <c r="AN40">
        <f>Table817[[#This Row],[CFNM]]/Table817[[#This Row],[CAREA]]</f>
        <v>0.28617488179626671</v>
      </c>
    </row>
    <row r="41" spans="1:40" x14ac:dyDescent="0.3">
      <c r="A41">
        <v>2.16533</v>
      </c>
      <c r="B41">
        <f>(Table110[[#This Row],[time]]-2)*2</f>
        <v>0.33065999999999995</v>
      </c>
      <c r="C41">
        <v>89.802199999999999</v>
      </c>
      <c r="D41">
        <v>8.1762200000000007</v>
      </c>
      <c r="E41">
        <f>Table110[[#This Row],[CFNM]]/Table110[[#This Row],[CAREA]]</f>
        <v>9.104698994011283E-2</v>
      </c>
      <c r="F41">
        <v>2.16533</v>
      </c>
      <c r="G41">
        <f>(Table211[[#This Row],[time]]-2)*2</f>
        <v>0.33065999999999995</v>
      </c>
      <c r="H41">
        <v>94.413300000000007</v>
      </c>
      <c r="I41">
        <v>4.5976800000000004</v>
      </c>
      <c r="J41">
        <f>Table211[[#This Row],[CFNM]]/Table211[[#This Row],[CAREA]]</f>
        <v>4.8697376323039235E-2</v>
      </c>
      <c r="K41">
        <v>2.16533</v>
      </c>
      <c r="L41">
        <f>(Table312[[#This Row],[time]]-2)*2</f>
        <v>0.33065999999999995</v>
      </c>
      <c r="M41">
        <v>87.184899999999999</v>
      </c>
      <c r="N41">
        <v>1.40795</v>
      </c>
      <c r="O41">
        <f>Table312[[#This Row],[CFNM]]/Table312[[#This Row],[CAREA]]</f>
        <v>1.614901204222291E-2</v>
      </c>
      <c r="P41">
        <v>2.16533</v>
      </c>
      <c r="Q41">
        <f>(Table413[[#This Row],[time]]-2)*2</f>
        <v>0.33065999999999995</v>
      </c>
      <c r="R41">
        <v>86.936800000000005</v>
      </c>
      <c r="S41">
        <v>9.0236900000000002</v>
      </c>
      <c r="T41">
        <f>Table413[[#This Row],[CFNM]]/Table413[[#This Row],[CAREA]]</f>
        <v>0.10379597592734031</v>
      </c>
      <c r="U41">
        <v>2.16533</v>
      </c>
      <c r="V41">
        <f>(Table514[[#This Row],[time]]-2)*2</f>
        <v>0.33065999999999995</v>
      </c>
      <c r="W41">
        <v>81.351900000000001</v>
      </c>
      <c r="X41">
        <v>5.6411699999999998</v>
      </c>
      <c r="Y41">
        <f>Table514[[#This Row],[CFNM]]/Table514[[#This Row],[CAREA]]</f>
        <v>6.9342818053419769E-2</v>
      </c>
      <c r="Z41">
        <v>2.16533</v>
      </c>
      <c r="AA41">
        <f>(Table615[[#This Row],[time]]-2)*2</f>
        <v>0.33065999999999995</v>
      </c>
      <c r="AB41">
        <v>89.481300000000005</v>
      </c>
      <c r="AC41">
        <v>21.186299999999999</v>
      </c>
      <c r="AD41">
        <f>Table615[[#This Row],[CFNM]]/Table615[[#This Row],[CAREA]]</f>
        <v>0.23676790569649747</v>
      </c>
      <c r="AE41">
        <v>2.16533</v>
      </c>
      <c r="AF41">
        <f>(Table716[[#This Row],[time]]-2)*2</f>
        <v>0.33065999999999995</v>
      </c>
      <c r="AG41">
        <v>77.368200000000002</v>
      </c>
      <c r="AH41">
        <v>19.827200000000001</v>
      </c>
      <c r="AI41">
        <f>Table716[[#This Row],[CFNM]]/Table716[[#This Row],[CAREA]]</f>
        <v>0.25627066417468675</v>
      </c>
      <c r="AJ41">
        <v>2.16533</v>
      </c>
      <c r="AK41">
        <f>(Table817[[#This Row],[time]]-2)*2</f>
        <v>0.33065999999999995</v>
      </c>
      <c r="AL41">
        <v>83.917699999999996</v>
      </c>
      <c r="AM41">
        <v>25.6447</v>
      </c>
      <c r="AN41">
        <f>Table817[[#This Row],[CFNM]]/Table817[[#This Row],[CAREA]]</f>
        <v>0.30559345644601799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89.687299999999993</v>
      </c>
      <c r="D42">
        <v>7.5145900000000001</v>
      </c>
      <c r="E42">
        <f>Table110[[#This Row],[CFNM]]/Table110[[#This Row],[CAREA]]</f>
        <v>8.3786556179079985E-2</v>
      </c>
      <c r="F42">
        <v>2.2246999999999999</v>
      </c>
      <c r="G42">
        <f>(Table211[[#This Row],[time]]-2)*2</f>
        <v>0.4493999999999998</v>
      </c>
      <c r="H42">
        <v>94.181100000000001</v>
      </c>
      <c r="I42">
        <v>5.2918399999999997</v>
      </c>
      <c r="J42">
        <f>Table211[[#This Row],[CFNM]]/Table211[[#This Row],[CAREA]]</f>
        <v>5.6187918807488975E-2</v>
      </c>
      <c r="K42">
        <v>2.2246999999999999</v>
      </c>
      <c r="L42">
        <f>(Table312[[#This Row],[time]]-2)*2</f>
        <v>0.4493999999999998</v>
      </c>
      <c r="M42">
        <v>85.817599999999999</v>
      </c>
      <c r="N42">
        <v>1.0110300000000001</v>
      </c>
      <c r="O42">
        <f>Table312[[#This Row],[CFNM]]/Table312[[#This Row],[CAREA]]</f>
        <v>1.1781149787456188E-2</v>
      </c>
      <c r="P42">
        <v>2.2246999999999999</v>
      </c>
      <c r="Q42">
        <f>(Table413[[#This Row],[time]]-2)*2</f>
        <v>0.4493999999999998</v>
      </c>
      <c r="R42">
        <v>87.765900000000002</v>
      </c>
      <c r="S42">
        <v>10.48</v>
      </c>
      <c r="T42">
        <f>Table413[[#This Row],[CFNM]]/Table413[[#This Row],[CAREA]]</f>
        <v>0.119408563006817</v>
      </c>
      <c r="U42">
        <v>2.2246999999999999</v>
      </c>
      <c r="V42">
        <f>(Table514[[#This Row],[time]]-2)*2</f>
        <v>0.4493999999999998</v>
      </c>
      <c r="W42">
        <v>80.989900000000006</v>
      </c>
      <c r="X42">
        <v>4.8501200000000004</v>
      </c>
      <c r="Y42">
        <f>Table514[[#This Row],[CFNM]]/Table514[[#This Row],[CAREA]]</f>
        <v>5.9885491894668345E-2</v>
      </c>
      <c r="Z42">
        <v>2.2246999999999999</v>
      </c>
      <c r="AA42">
        <f>(Table615[[#This Row],[time]]-2)*2</f>
        <v>0.4493999999999998</v>
      </c>
      <c r="AB42">
        <v>91.828199999999995</v>
      </c>
      <c r="AC42">
        <v>24.264700000000001</v>
      </c>
      <c r="AD42">
        <f>Table615[[#This Row],[CFNM]]/Table615[[#This Row],[CAREA]]</f>
        <v>0.26424017894285201</v>
      </c>
      <c r="AE42">
        <v>2.2246999999999999</v>
      </c>
      <c r="AF42">
        <f>(Table716[[#This Row],[time]]-2)*2</f>
        <v>0.4493999999999998</v>
      </c>
      <c r="AG42">
        <v>77.466499999999996</v>
      </c>
      <c r="AH42">
        <v>19.492100000000001</v>
      </c>
      <c r="AI42">
        <f>Table716[[#This Row],[CFNM]]/Table716[[#This Row],[CAREA]]</f>
        <v>0.25161973240045699</v>
      </c>
      <c r="AJ42">
        <v>2.2246999999999999</v>
      </c>
      <c r="AK42">
        <f>(Table817[[#This Row],[time]]-2)*2</f>
        <v>0.4493999999999998</v>
      </c>
      <c r="AL42">
        <v>83.9315</v>
      </c>
      <c r="AM42">
        <v>28.048500000000001</v>
      </c>
      <c r="AN42">
        <f>Table817[[#This Row],[CFNM]]/Table817[[#This Row],[CAREA]]</f>
        <v>0.33418323275528261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89.606899999999996</v>
      </c>
      <c r="D43">
        <v>7.1883800000000004</v>
      </c>
      <c r="E43">
        <f>Table110[[#This Row],[CFNM]]/Table110[[#This Row],[CAREA]]</f>
        <v>8.0221277602506066E-2</v>
      </c>
      <c r="F43">
        <v>2.2668900000000001</v>
      </c>
      <c r="G43">
        <f>(Table211[[#This Row],[time]]-2)*2</f>
        <v>0.53378000000000014</v>
      </c>
      <c r="H43">
        <v>94.182199999999995</v>
      </c>
      <c r="I43">
        <v>5.6475600000000004</v>
      </c>
      <c r="J43">
        <f>Table211[[#This Row],[CFNM]]/Table211[[#This Row],[CAREA]]</f>
        <v>5.9964197056343989E-2</v>
      </c>
      <c r="K43">
        <v>2.2668900000000001</v>
      </c>
      <c r="L43">
        <f>(Table312[[#This Row],[time]]-2)*2</f>
        <v>0.53378000000000014</v>
      </c>
      <c r="M43">
        <v>85.689599999999999</v>
      </c>
      <c r="N43">
        <v>1.0088999999999999</v>
      </c>
      <c r="O43">
        <f>Table312[[#This Row],[CFNM]]/Table312[[#This Row],[CAREA]]</f>
        <v>1.1773890880573604E-2</v>
      </c>
      <c r="P43">
        <v>2.2668900000000001</v>
      </c>
      <c r="Q43">
        <f>(Table413[[#This Row],[time]]-2)*2</f>
        <v>0.53378000000000014</v>
      </c>
      <c r="R43">
        <v>88.064400000000006</v>
      </c>
      <c r="S43">
        <v>11.1129</v>
      </c>
      <c r="T43">
        <f>Table413[[#This Row],[CFNM]]/Table413[[#This Row],[CAREA]]</f>
        <v>0.12619060596563422</v>
      </c>
      <c r="U43">
        <v>2.2668900000000001</v>
      </c>
      <c r="V43">
        <f>(Table514[[#This Row],[time]]-2)*2</f>
        <v>0.53378000000000014</v>
      </c>
      <c r="W43">
        <v>80.337299999999999</v>
      </c>
      <c r="X43">
        <v>4.5532300000000001</v>
      </c>
      <c r="Y43">
        <f>Table514[[#This Row],[CFNM]]/Table514[[#This Row],[CAREA]]</f>
        <v>5.6676413073379367E-2</v>
      </c>
      <c r="Z43">
        <v>2.2668900000000001</v>
      </c>
      <c r="AA43">
        <f>(Table615[[#This Row],[time]]-2)*2</f>
        <v>0.53378000000000014</v>
      </c>
      <c r="AB43">
        <v>92.505300000000005</v>
      </c>
      <c r="AC43">
        <v>25.743500000000001</v>
      </c>
      <c r="AD43">
        <f>Table615[[#This Row],[CFNM]]/Table615[[#This Row],[CAREA]]</f>
        <v>0.27829216271932528</v>
      </c>
      <c r="AE43">
        <v>2.2668900000000001</v>
      </c>
      <c r="AF43">
        <f>(Table716[[#This Row],[time]]-2)*2</f>
        <v>0.53378000000000014</v>
      </c>
      <c r="AG43">
        <v>77.349000000000004</v>
      </c>
      <c r="AH43">
        <v>19.321100000000001</v>
      </c>
      <c r="AI43">
        <f>Table716[[#This Row],[CFNM]]/Table716[[#This Row],[CAREA]]</f>
        <v>0.24979120609186933</v>
      </c>
      <c r="AJ43">
        <v>2.2668900000000001</v>
      </c>
      <c r="AK43">
        <f>(Table817[[#This Row],[time]]-2)*2</f>
        <v>0.53378000000000014</v>
      </c>
      <c r="AL43">
        <v>83.812200000000004</v>
      </c>
      <c r="AM43">
        <v>29.238</v>
      </c>
      <c r="AN43">
        <f>Table817[[#This Row],[CFNM]]/Table817[[#This Row],[CAREA]]</f>
        <v>0.34885136054178267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89.304699999999997</v>
      </c>
      <c r="D44">
        <v>6.54223</v>
      </c>
      <c r="E44">
        <f>Table110[[#This Row],[CFNM]]/Table110[[#This Row],[CAREA]]</f>
        <v>7.3257398546773017E-2</v>
      </c>
      <c r="F44">
        <v>2.3262700000000001</v>
      </c>
      <c r="G44">
        <f>(Table211[[#This Row],[time]]-2)*2</f>
        <v>0.65254000000000012</v>
      </c>
      <c r="H44">
        <v>94.3994</v>
      </c>
      <c r="I44">
        <v>6.3565199999999997</v>
      </c>
      <c r="J44">
        <f>Table211[[#This Row],[CFNM]]/Table211[[#This Row],[CAREA]]</f>
        <v>6.7336444935031367E-2</v>
      </c>
      <c r="K44">
        <v>2.3262700000000001</v>
      </c>
      <c r="L44">
        <f>(Table312[[#This Row],[time]]-2)*2</f>
        <v>0.65254000000000012</v>
      </c>
      <c r="M44">
        <v>84.626099999999994</v>
      </c>
      <c r="N44">
        <v>1.08815</v>
      </c>
      <c r="O44">
        <f>Table312[[#This Row],[CFNM]]/Table312[[#This Row],[CAREA]]</f>
        <v>1.2858326213780382E-2</v>
      </c>
      <c r="P44">
        <v>2.3262700000000001</v>
      </c>
      <c r="Q44">
        <f>(Table413[[#This Row],[time]]-2)*2</f>
        <v>0.65254000000000012</v>
      </c>
      <c r="R44">
        <v>88.861400000000003</v>
      </c>
      <c r="S44">
        <v>12.640599999999999</v>
      </c>
      <c r="T44">
        <f>Table413[[#This Row],[CFNM]]/Table413[[#This Row],[CAREA]]</f>
        <v>0.14225074104166713</v>
      </c>
      <c r="U44">
        <v>2.3262700000000001</v>
      </c>
      <c r="V44">
        <f>(Table514[[#This Row],[time]]-2)*2</f>
        <v>0.65254000000000012</v>
      </c>
      <c r="W44">
        <v>78.1417</v>
      </c>
      <c r="X44">
        <v>4.1974099999999996</v>
      </c>
      <c r="Y44">
        <f>Table514[[#This Row],[CFNM]]/Table514[[#This Row],[CAREA]]</f>
        <v>5.3715365803405857E-2</v>
      </c>
      <c r="Z44">
        <v>2.3262700000000001</v>
      </c>
      <c r="AA44">
        <f>(Table615[[#This Row],[time]]-2)*2</f>
        <v>0.65254000000000012</v>
      </c>
      <c r="AB44">
        <v>92.403800000000004</v>
      </c>
      <c r="AC44">
        <v>29.295200000000001</v>
      </c>
      <c r="AD44">
        <f>Table615[[#This Row],[CFNM]]/Table615[[#This Row],[CAREA]]</f>
        <v>0.31703458082892694</v>
      </c>
      <c r="AE44">
        <v>2.3262700000000001</v>
      </c>
      <c r="AF44">
        <f>(Table716[[#This Row],[time]]-2)*2</f>
        <v>0.65254000000000012</v>
      </c>
      <c r="AG44">
        <v>76.612700000000004</v>
      </c>
      <c r="AH44">
        <v>18.9908</v>
      </c>
      <c r="AI44">
        <f>Table716[[#This Row],[CFNM]]/Table716[[#This Row],[CAREA]]</f>
        <v>0.24788057332531027</v>
      </c>
      <c r="AJ44">
        <v>2.3262700000000001</v>
      </c>
      <c r="AK44">
        <f>(Table817[[#This Row],[time]]-2)*2</f>
        <v>0.65254000000000012</v>
      </c>
      <c r="AL44">
        <v>83.355099999999993</v>
      </c>
      <c r="AM44">
        <v>32.494300000000003</v>
      </c>
      <c r="AN44">
        <f>Table817[[#This Row],[CFNM]]/Table817[[#This Row],[CAREA]]</f>
        <v>0.38982977646238809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89.060199999999995</v>
      </c>
      <c r="D45">
        <v>6.2487599999999999</v>
      </c>
      <c r="E45">
        <f>Table110[[#This Row],[CFNM]]/Table110[[#This Row],[CAREA]]</f>
        <v>7.0163327726638844E-2</v>
      </c>
      <c r="F45">
        <v>2.3684599999999998</v>
      </c>
      <c r="G45">
        <f>(Table211[[#This Row],[time]]-2)*2</f>
        <v>0.73691999999999958</v>
      </c>
      <c r="H45">
        <v>94.453100000000006</v>
      </c>
      <c r="I45">
        <v>6.69306</v>
      </c>
      <c r="J45">
        <f>Table211[[#This Row],[CFNM]]/Table211[[#This Row],[CAREA]]</f>
        <v>7.0861199897091776E-2</v>
      </c>
      <c r="K45">
        <v>2.3684599999999998</v>
      </c>
      <c r="L45">
        <f>(Table312[[#This Row],[time]]-2)*2</f>
        <v>0.73691999999999958</v>
      </c>
      <c r="M45">
        <v>84.5291</v>
      </c>
      <c r="N45">
        <v>1.18208</v>
      </c>
      <c r="O45">
        <f>Table312[[#This Row],[CFNM]]/Table312[[#This Row],[CAREA]]</f>
        <v>1.3984296532200154E-2</v>
      </c>
      <c r="P45">
        <v>2.3684599999999998</v>
      </c>
      <c r="Q45">
        <f>(Table413[[#This Row],[time]]-2)*2</f>
        <v>0.73691999999999958</v>
      </c>
      <c r="R45">
        <v>89.342799999999997</v>
      </c>
      <c r="S45">
        <v>13.6068</v>
      </c>
      <c r="T45">
        <f>Table413[[#This Row],[CFNM]]/Table413[[#This Row],[CAREA]]</f>
        <v>0.15229878624802445</v>
      </c>
      <c r="U45">
        <v>2.3684599999999998</v>
      </c>
      <c r="V45">
        <f>(Table514[[#This Row],[time]]-2)*2</f>
        <v>0.73691999999999958</v>
      </c>
      <c r="W45">
        <v>76.742000000000004</v>
      </c>
      <c r="X45">
        <v>4.1085000000000003</v>
      </c>
      <c r="Y45">
        <f>Table514[[#This Row],[CFNM]]/Table514[[#This Row],[CAREA]]</f>
        <v>5.3536524979802456E-2</v>
      </c>
      <c r="Z45">
        <v>2.3684599999999998</v>
      </c>
      <c r="AA45">
        <f>(Table615[[#This Row],[time]]-2)*2</f>
        <v>0.73691999999999958</v>
      </c>
      <c r="AB45">
        <v>93.197500000000005</v>
      </c>
      <c r="AC45">
        <v>31.248200000000001</v>
      </c>
      <c r="AD45">
        <f>Table615[[#This Row],[CFNM]]/Table615[[#This Row],[CAREA]]</f>
        <v>0.33529010971324336</v>
      </c>
      <c r="AE45">
        <v>2.3684599999999998</v>
      </c>
      <c r="AF45">
        <f>(Table716[[#This Row],[time]]-2)*2</f>
        <v>0.73691999999999958</v>
      </c>
      <c r="AG45">
        <v>76.628500000000003</v>
      </c>
      <c r="AH45">
        <v>18.692699999999999</v>
      </c>
      <c r="AI45">
        <f>Table716[[#This Row],[CFNM]]/Table716[[#This Row],[CAREA]]</f>
        <v>0.24393926541691405</v>
      </c>
      <c r="AJ45">
        <v>2.3684599999999998</v>
      </c>
      <c r="AK45">
        <f>(Table817[[#This Row],[time]]-2)*2</f>
        <v>0.73691999999999958</v>
      </c>
      <c r="AL45">
        <v>82.919499999999999</v>
      </c>
      <c r="AM45">
        <v>34.5017</v>
      </c>
      <c r="AN45">
        <f>Table817[[#This Row],[CFNM]]/Table817[[#This Row],[CAREA]]</f>
        <v>0.41608668648508496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88.976699999999994</v>
      </c>
      <c r="D46">
        <v>5.9506600000000001</v>
      </c>
      <c r="E46">
        <f>Table110[[#This Row],[CFNM]]/Table110[[#This Row],[CAREA]]</f>
        <v>6.6878857049092633E-2</v>
      </c>
      <c r="F46">
        <v>2.4278300000000002</v>
      </c>
      <c r="G46">
        <f>(Table211[[#This Row],[time]]-2)*2</f>
        <v>0.85566000000000031</v>
      </c>
      <c r="H46">
        <v>94.905600000000007</v>
      </c>
      <c r="I46">
        <v>7.1405599999999998</v>
      </c>
      <c r="J46">
        <f>Table211[[#This Row],[CFNM]]/Table211[[#This Row],[CAREA]]</f>
        <v>7.5238552835659847E-2</v>
      </c>
      <c r="K46">
        <v>2.4278300000000002</v>
      </c>
      <c r="L46">
        <f>(Table312[[#This Row],[time]]-2)*2</f>
        <v>0.85566000000000031</v>
      </c>
      <c r="M46">
        <v>83.851100000000002</v>
      </c>
      <c r="N46">
        <v>1.2975300000000001</v>
      </c>
      <c r="O46">
        <f>Table312[[#This Row],[CFNM]]/Table312[[#This Row],[CAREA]]</f>
        <v>1.5474215603611641E-2</v>
      </c>
      <c r="P46">
        <v>2.4278300000000002</v>
      </c>
      <c r="Q46">
        <f>(Table413[[#This Row],[time]]-2)*2</f>
        <v>0.85566000000000031</v>
      </c>
      <c r="R46">
        <v>89.991399999999999</v>
      </c>
      <c r="S46">
        <v>14.962400000000001</v>
      </c>
      <c r="T46">
        <f>Table413[[#This Row],[CFNM]]/Table413[[#This Row],[CAREA]]</f>
        <v>0.16626477641196827</v>
      </c>
      <c r="U46">
        <v>2.4278300000000002</v>
      </c>
      <c r="V46">
        <f>(Table514[[#This Row],[time]]-2)*2</f>
        <v>0.85566000000000031</v>
      </c>
      <c r="W46">
        <v>74.963200000000001</v>
      </c>
      <c r="X46">
        <v>4.0160999999999998</v>
      </c>
      <c r="Y46">
        <f>Table514[[#This Row],[CFNM]]/Table514[[#This Row],[CAREA]]</f>
        <v>5.3574287116878679E-2</v>
      </c>
      <c r="Z46">
        <v>2.4278300000000002</v>
      </c>
      <c r="AA46">
        <f>(Table615[[#This Row],[time]]-2)*2</f>
        <v>0.85566000000000031</v>
      </c>
      <c r="AB46">
        <v>93.474599999999995</v>
      </c>
      <c r="AC46">
        <v>33.646000000000001</v>
      </c>
      <c r="AD46">
        <f>Table615[[#This Row],[CFNM]]/Table615[[#This Row],[CAREA]]</f>
        <v>0.3599480500585186</v>
      </c>
      <c r="AE46">
        <v>2.4278300000000002</v>
      </c>
      <c r="AF46">
        <f>(Table716[[#This Row],[time]]-2)*2</f>
        <v>0.85566000000000031</v>
      </c>
      <c r="AG46">
        <v>76.423900000000003</v>
      </c>
      <c r="AH46">
        <v>18.513300000000001</v>
      </c>
      <c r="AI46">
        <f>Table716[[#This Row],[CFNM]]/Table716[[#This Row],[CAREA]]</f>
        <v>0.24224489982845682</v>
      </c>
      <c r="AJ46">
        <v>2.4278300000000002</v>
      </c>
      <c r="AK46">
        <f>(Table817[[#This Row],[time]]-2)*2</f>
        <v>0.85566000000000031</v>
      </c>
      <c r="AL46">
        <v>82.352400000000003</v>
      </c>
      <c r="AM46">
        <v>37.189300000000003</v>
      </c>
      <c r="AN46">
        <f>Table817[[#This Row],[CFNM]]/Table817[[#This Row],[CAREA]]</f>
        <v>0.45158732471670532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88.201700000000002</v>
      </c>
      <c r="D47">
        <v>5.7443799999999996</v>
      </c>
      <c r="E47">
        <f>Table110[[#This Row],[CFNM]]/Table110[[#This Row],[CAREA]]</f>
        <v>6.5127769646163278E-2</v>
      </c>
      <c r="F47">
        <v>2.4542000000000002</v>
      </c>
      <c r="G47">
        <f>(Table211[[#This Row],[time]]-2)*2</f>
        <v>0.90840000000000032</v>
      </c>
      <c r="H47">
        <v>95.290800000000004</v>
      </c>
      <c r="I47">
        <v>7.6682100000000002</v>
      </c>
      <c r="J47">
        <f>Table211[[#This Row],[CFNM]]/Table211[[#This Row],[CAREA]]</f>
        <v>8.0471671976728082E-2</v>
      </c>
      <c r="K47">
        <v>2.4542000000000002</v>
      </c>
      <c r="L47">
        <f>(Table312[[#This Row],[time]]-2)*2</f>
        <v>0.90840000000000032</v>
      </c>
      <c r="M47">
        <v>83.272900000000007</v>
      </c>
      <c r="N47">
        <v>1.4029499999999999</v>
      </c>
      <c r="O47">
        <f>Table312[[#This Row],[CFNM]]/Table312[[#This Row],[CAREA]]</f>
        <v>1.6847617892495635E-2</v>
      </c>
      <c r="P47">
        <v>2.4542000000000002</v>
      </c>
      <c r="Q47">
        <f>(Table413[[#This Row],[time]]-2)*2</f>
        <v>0.90840000000000032</v>
      </c>
      <c r="R47">
        <v>90.278599999999997</v>
      </c>
      <c r="S47">
        <v>16.649100000000001</v>
      </c>
      <c r="T47">
        <f>Table413[[#This Row],[CFNM]]/Table413[[#This Row],[CAREA]]</f>
        <v>0.18441912036739605</v>
      </c>
      <c r="U47">
        <v>2.4542000000000002</v>
      </c>
      <c r="V47">
        <f>(Table514[[#This Row],[time]]-2)*2</f>
        <v>0.90840000000000032</v>
      </c>
      <c r="W47">
        <v>73.500900000000001</v>
      </c>
      <c r="X47">
        <v>3.92075</v>
      </c>
      <c r="Y47">
        <f>Table514[[#This Row],[CFNM]]/Table514[[#This Row],[CAREA]]</f>
        <v>5.3342884236791656E-2</v>
      </c>
      <c r="Z47">
        <v>2.4542000000000002</v>
      </c>
      <c r="AA47">
        <f>(Table615[[#This Row],[time]]-2)*2</f>
        <v>0.90840000000000032</v>
      </c>
      <c r="AB47">
        <v>94.224699999999999</v>
      </c>
      <c r="AC47">
        <v>36.3825</v>
      </c>
      <c r="AD47">
        <f>Table615[[#This Row],[CFNM]]/Table615[[#This Row],[CAREA]]</f>
        <v>0.38612486959364162</v>
      </c>
      <c r="AE47">
        <v>2.4542000000000002</v>
      </c>
      <c r="AF47">
        <f>(Table716[[#This Row],[time]]-2)*2</f>
        <v>0.90840000000000032</v>
      </c>
      <c r="AG47">
        <v>76.361500000000007</v>
      </c>
      <c r="AH47">
        <v>18.272099999999998</v>
      </c>
      <c r="AI47">
        <f>Table716[[#This Row],[CFNM]]/Table716[[#This Row],[CAREA]]</f>
        <v>0.23928419426019651</v>
      </c>
      <c r="AJ47">
        <v>2.4542000000000002</v>
      </c>
      <c r="AK47">
        <f>(Table817[[#This Row],[time]]-2)*2</f>
        <v>0.90840000000000032</v>
      </c>
      <c r="AL47">
        <v>81.895300000000006</v>
      </c>
      <c r="AM47">
        <v>40.3476</v>
      </c>
      <c r="AN47">
        <f>Table817[[#This Row],[CFNM]]/Table817[[#This Row],[CAREA]]</f>
        <v>0.4926729616962145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87.543899999999994</v>
      </c>
      <c r="D48">
        <v>5.6296299999999997</v>
      </c>
      <c r="E48">
        <f>Table110[[#This Row],[CFNM]]/Table110[[#This Row],[CAREA]]</f>
        <v>6.430636514937077E-2</v>
      </c>
      <c r="F48">
        <v>2.5061499999999999</v>
      </c>
      <c r="G48">
        <f>(Table211[[#This Row],[time]]-2)*2</f>
        <v>1.0122999999999998</v>
      </c>
      <c r="H48">
        <v>96.249399999999994</v>
      </c>
      <c r="I48">
        <v>8.2860300000000002</v>
      </c>
      <c r="J48">
        <f>Table211[[#This Row],[CFNM]]/Table211[[#This Row],[CAREA]]</f>
        <v>8.6089160036322318E-2</v>
      </c>
      <c r="K48">
        <v>2.5061499999999999</v>
      </c>
      <c r="L48">
        <f>(Table312[[#This Row],[time]]-2)*2</f>
        <v>1.0122999999999998</v>
      </c>
      <c r="M48">
        <v>81.717100000000002</v>
      </c>
      <c r="N48">
        <v>1.55497</v>
      </c>
      <c r="O48">
        <f>Table312[[#This Row],[CFNM]]/Table312[[#This Row],[CAREA]]</f>
        <v>1.9028697787855906E-2</v>
      </c>
      <c r="P48">
        <v>2.5061499999999999</v>
      </c>
      <c r="Q48">
        <f>(Table413[[#This Row],[time]]-2)*2</f>
        <v>1.0122999999999998</v>
      </c>
      <c r="R48">
        <v>90.388999999999996</v>
      </c>
      <c r="S48">
        <v>18.4589</v>
      </c>
      <c r="T48">
        <f>Table413[[#This Row],[CFNM]]/Table413[[#This Row],[CAREA]]</f>
        <v>0.20421622100034298</v>
      </c>
      <c r="U48">
        <v>2.5061499999999999</v>
      </c>
      <c r="V48">
        <f>(Table514[[#This Row],[time]]-2)*2</f>
        <v>1.0122999999999998</v>
      </c>
      <c r="W48">
        <v>71.807000000000002</v>
      </c>
      <c r="X48">
        <v>3.7242899999999999</v>
      </c>
      <c r="Y48">
        <f>Table514[[#This Row],[CFNM]]/Table514[[#This Row],[CAREA]]</f>
        <v>5.1865277758435802E-2</v>
      </c>
      <c r="Z48">
        <v>2.5061499999999999</v>
      </c>
      <c r="AA48">
        <f>(Table615[[#This Row],[time]]-2)*2</f>
        <v>1.0122999999999998</v>
      </c>
      <c r="AB48">
        <v>94.418400000000005</v>
      </c>
      <c r="AC48">
        <v>39.051000000000002</v>
      </c>
      <c r="AD48">
        <f>Table615[[#This Row],[CFNM]]/Table615[[#This Row],[CAREA]]</f>
        <v>0.41359523143794008</v>
      </c>
      <c r="AE48">
        <v>2.5061499999999999</v>
      </c>
      <c r="AF48">
        <f>(Table716[[#This Row],[time]]-2)*2</f>
        <v>1.0122999999999998</v>
      </c>
      <c r="AG48">
        <v>75.505799999999994</v>
      </c>
      <c r="AH48">
        <v>17.972300000000001</v>
      </c>
      <c r="AI48">
        <f>Table716[[#This Row],[CFNM]]/Table716[[#This Row],[CAREA]]</f>
        <v>0.23802542321252146</v>
      </c>
      <c r="AJ48">
        <v>2.5061499999999999</v>
      </c>
      <c r="AK48">
        <f>(Table817[[#This Row],[time]]-2)*2</f>
        <v>1.0122999999999998</v>
      </c>
      <c r="AL48">
        <v>81.402100000000004</v>
      </c>
      <c r="AM48">
        <v>43.370199999999997</v>
      </c>
      <c r="AN48">
        <f>Table817[[#This Row],[CFNM]]/Table817[[#This Row],[CAREA]]</f>
        <v>0.532789694614758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86.415800000000004</v>
      </c>
      <c r="D49">
        <v>5.5961600000000002</v>
      </c>
      <c r="E49">
        <f>Table110[[#This Row],[CFNM]]/Table110[[#This Row],[CAREA]]</f>
        <v>6.4758527954378711E-2</v>
      </c>
      <c r="F49">
        <v>2.5507599999999999</v>
      </c>
      <c r="G49">
        <f>(Table211[[#This Row],[time]]-2)*2</f>
        <v>1.1015199999999998</v>
      </c>
      <c r="H49">
        <v>96.680300000000003</v>
      </c>
      <c r="I49">
        <v>9.1161999999999992</v>
      </c>
      <c r="J49">
        <f>Table211[[#This Row],[CFNM]]/Table211[[#This Row],[CAREA]]</f>
        <v>9.42922187870745E-2</v>
      </c>
      <c r="K49">
        <v>2.5507599999999999</v>
      </c>
      <c r="L49">
        <f>(Table312[[#This Row],[time]]-2)*2</f>
        <v>1.1015199999999998</v>
      </c>
      <c r="M49">
        <v>81.523399999999995</v>
      </c>
      <c r="N49">
        <v>1.6735800000000001</v>
      </c>
      <c r="O49">
        <f>Table312[[#This Row],[CFNM]]/Table312[[#This Row],[CAREA]]</f>
        <v>2.0528829759308372E-2</v>
      </c>
      <c r="P49">
        <v>2.5507599999999999</v>
      </c>
      <c r="Q49">
        <f>(Table413[[#This Row],[time]]-2)*2</f>
        <v>1.1015199999999998</v>
      </c>
      <c r="R49">
        <v>90.316900000000004</v>
      </c>
      <c r="S49">
        <v>20.641500000000001</v>
      </c>
      <c r="T49">
        <f>Table413[[#This Row],[CFNM]]/Table413[[#This Row],[CAREA]]</f>
        <v>0.22854526672195347</v>
      </c>
      <c r="U49">
        <v>2.5507599999999999</v>
      </c>
      <c r="V49">
        <f>(Table514[[#This Row],[time]]-2)*2</f>
        <v>1.1015199999999998</v>
      </c>
      <c r="W49">
        <v>71.209000000000003</v>
      </c>
      <c r="X49">
        <v>3.4971700000000001</v>
      </c>
      <c r="Y49">
        <f>Table514[[#This Row],[CFNM]]/Table514[[#This Row],[CAREA]]</f>
        <v>4.9111348284626939E-2</v>
      </c>
      <c r="Z49">
        <v>2.5507599999999999</v>
      </c>
      <c r="AA49">
        <f>(Table615[[#This Row],[time]]-2)*2</f>
        <v>1.1015199999999998</v>
      </c>
      <c r="AB49">
        <v>94.176299999999998</v>
      </c>
      <c r="AC49">
        <v>42.152700000000003</v>
      </c>
      <c r="AD49">
        <f>Table615[[#This Row],[CFNM]]/Table615[[#This Row],[CAREA]]</f>
        <v>0.44759350282395893</v>
      </c>
      <c r="AE49">
        <v>2.5507599999999999</v>
      </c>
      <c r="AF49">
        <f>(Table716[[#This Row],[time]]-2)*2</f>
        <v>1.1015199999999998</v>
      </c>
      <c r="AG49">
        <v>75.376800000000003</v>
      </c>
      <c r="AH49">
        <v>17.5825</v>
      </c>
      <c r="AI49">
        <f>Table716[[#This Row],[CFNM]]/Table716[[#This Row],[CAREA]]</f>
        <v>0.23326142791946591</v>
      </c>
      <c r="AJ49">
        <v>2.5507599999999999</v>
      </c>
      <c r="AK49">
        <f>(Table817[[#This Row],[time]]-2)*2</f>
        <v>1.1015199999999998</v>
      </c>
      <c r="AL49">
        <v>80.807900000000004</v>
      </c>
      <c r="AM49">
        <v>46.807699999999997</v>
      </c>
      <c r="AN49">
        <f>Table817[[#This Row],[CFNM]]/Table817[[#This Row],[CAREA]]</f>
        <v>0.57924658356423064</v>
      </c>
    </row>
    <row r="50" spans="1:40" x14ac:dyDescent="0.3">
      <c r="A50">
        <v>2.60453</v>
      </c>
      <c r="B50">
        <f>(Table110[[#This Row],[time]]-2)*2</f>
        <v>1.20906</v>
      </c>
      <c r="C50">
        <v>85.345600000000005</v>
      </c>
      <c r="D50">
        <v>5.5970599999999999</v>
      </c>
      <c r="E50">
        <f>Table110[[#This Row],[CFNM]]/Table110[[#This Row],[CAREA]]</f>
        <v>6.5581119589059073E-2</v>
      </c>
      <c r="F50">
        <v>2.60453</v>
      </c>
      <c r="G50">
        <f>(Table211[[#This Row],[time]]-2)*2</f>
        <v>1.20906</v>
      </c>
      <c r="H50">
        <v>97.020899999999997</v>
      </c>
      <c r="I50">
        <v>10.284800000000001</v>
      </c>
      <c r="J50">
        <f>Table211[[#This Row],[CFNM]]/Table211[[#This Row],[CAREA]]</f>
        <v>0.10600602550584462</v>
      </c>
      <c r="K50">
        <v>2.60453</v>
      </c>
      <c r="L50">
        <f>(Table312[[#This Row],[time]]-2)*2</f>
        <v>1.20906</v>
      </c>
      <c r="M50">
        <v>80.611500000000007</v>
      </c>
      <c r="N50">
        <v>1.7347399999999999</v>
      </c>
      <c r="O50">
        <f>Table312[[#This Row],[CFNM]]/Table312[[#This Row],[CAREA]]</f>
        <v>2.1519758347134092E-2</v>
      </c>
      <c r="P50">
        <v>2.60453</v>
      </c>
      <c r="Q50">
        <f>(Table413[[#This Row],[time]]-2)*2</f>
        <v>1.20906</v>
      </c>
      <c r="R50">
        <v>90.391199999999998</v>
      </c>
      <c r="S50">
        <v>22.658100000000001</v>
      </c>
      <c r="T50">
        <f>Table413[[#This Row],[CFNM]]/Table413[[#This Row],[CAREA]]</f>
        <v>0.25066710033720097</v>
      </c>
      <c r="U50">
        <v>2.60453</v>
      </c>
      <c r="V50">
        <f>(Table514[[#This Row],[time]]-2)*2</f>
        <v>1.20906</v>
      </c>
      <c r="W50">
        <v>70.170299999999997</v>
      </c>
      <c r="X50">
        <v>3.2791899999999998</v>
      </c>
      <c r="Y50">
        <f>Table514[[#This Row],[CFNM]]/Table514[[#This Row],[CAREA]]</f>
        <v>4.6731879441872133E-2</v>
      </c>
      <c r="Z50">
        <v>2.60453</v>
      </c>
      <c r="AA50">
        <f>(Table615[[#This Row],[time]]-2)*2</f>
        <v>1.20906</v>
      </c>
      <c r="AB50">
        <v>94.402299999999997</v>
      </c>
      <c r="AC50">
        <v>45.049399999999999</v>
      </c>
      <c r="AD50">
        <f>Table615[[#This Row],[CFNM]]/Table615[[#This Row],[CAREA]]</f>
        <v>0.47720659348342148</v>
      </c>
      <c r="AE50">
        <v>2.60453</v>
      </c>
      <c r="AF50">
        <f>(Table716[[#This Row],[time]]-2)*2</f>
        <v>1.20906</v>
      </c>
      <c r="AG50">
        <v>74.659800000000004</v>
      </c>
      <c r="AH50">
        <v>17.148</v>
      </c>
      <c r="AI50">
        <f>Table716[[#This Row],[CFNM]]/Table716[[#This Row],[CAREA]]</f>
        <v>0.2296818368117782</v>
      </c>
      <c r="AJ50">
        <v>2.60453</v>
      </c>
      <c r="AK50">
        <f>(Table817[[#This Row],[time]]-2)*2</f>
        <v>1.20906</v>
      </c>
      <c r="AL50">
        <v>80.274100000000004</v>
      </c>
      <c r="AM50">
        <v>49.890700000000002</v>
      </c>
      <c r="AN50">
        <f>Table817[[#This Row],[CFNM]]/Table817[[#This Row],[CAREA]]</f>
        <v>0.62150432082078777</v>
      </c>
    </row>
    <row r="51" spans="1:40" x14ac:dyDescent="0.3">
      <c r="A51">
        <v>2.65273</v>
      </c>
      <c r="B51">
        <f>(Table110[[#This Row],[time]]-2)*2</f>
        <v>1.3054600000000001</v>
      </c>
      <c r="C51">
        <v>84.072400000000002</v>
      </c>
      <c r="D51">
        <v>5.66425</v>
      </c>
      <c r="E51">
        <f>Table110[[#This Row],[CFNM]]/Table110[[#This Row],[CAREA]]</f>
        <v>6.7373478097449341E-2</v>
      </c>
      <c r="F51">
        <v>2.65273</v>
      </c>
      <c r="G51">
        <f>(Table211[[#This Row],[time]]-2)*2</f>
        <v>1.3054600000000001</v>
      </c>
      <c r="H51">
        <v>97.903199999999998</v>
      </c>
      <c r="I51">
        <v>12.187900000000001</v>
      </c>
      <c r="J51">
        <f>Table211[[#This Row],[CFNM]]/Table211[[#This Row],[CAREA]]</f>
        <v>0.12448929146340468</v>
      </c>
      <c r="K51">
        <v>2.65273</v>
      </c>
      <c r="L51">
        <f>(Table312[[#This Row],[time]]-2)*2</f>
        <v>1.3054600000000001</v>
      </c>
      <c r="M51">
        <v>79.904799999999994</v>
      </c>
      <c r="N51">
        <v>1.70217</v>
      </c>
      <c r="O51">
        <f>Table312[[#This Row],[CFNM]]/Table312[[#This Row],[CAREA]]</f>
        <v>2.1302474945184773E-2</v>
      </c>
      <c r="P51">
        <v>2.65273</v>
      </c>
      <c r="Q51">
        <f>(Table413[[#This Row],[time]]-2)*2</f>
        <v>1.3054600000000001</v>
      </c>
      <c r="R51">
        <v>90.242900000000006</v>
      </c>
      <c r="S51">
        <v>25.547899999999998</v>
      </c>
      <c r="T51">
        <f>Table413[[#This Row],[CFNM]]/Table413[[#This Row],[CAREA]]</f>
        <v>0.28310149607337526</v>
      </c>
      <c r="U51">
        <v>2.65273</v>
      </c>
      <c r="V51">
        <f>(Table514[[#This Row],[time]]-2)*2</f>
        <v>1.3054600000000001</v>
      </c>
      <c r="W51">
        <v>68.461399999999998</v>
      </c>
      <c r="X51">
        <v>2.8909899999999999</v>
      </c>
      <c r="Y51">
        <f>Table514[[#This Row],[CFNM]]/Table514[[#This Row],[CAREA]]</f>
        <v>4.2228029225227649E-2</v>
      </c>
      <c r="Z51">
        <v>2.65273</v>
      </c>
      <c r="AA51">
        <f>(Table615[[#This Row],[time]]-2)*2</f>
        <v>1.3054600000000001</v>
      </c>
      <c r="AB51">
        <v>94.051400000000001</v>
      </c>
      <c r="AC51">
        <v>48.887900000000002</v>
      </c>
      <c r="AD51">
        <f>Table615[[#This Row],[CFNM]]/Table615[[#This Row],[CAREA]]</f>
        <v>0.51979981159238464</v>
      </c>
      <c r="AE51">
        <v>2.65273</v>
      </c>
      <c r="AF51">
        <f>(Table716[[#This Row],[time]]-2)*2</f>
        <v>1.3054600000000001</v>
      </c>
      <c r="AG51">
        <v>73.807599999999994</v>
      </c>
      <c r="AH51">
        <v>16.607700000000001</v>
      </c>
      <c r="AI51">
        <f>Table716[[#This Row],[CFNM]]/Table716[[#This Row],[CAREA]]</f>
        <v>0.22501341325283578</v>
      </c>
      <c r="AJ51">
        <v>2.65273</v>
      </c>
      <c r="AK51">
        <f>(Table817[[#This Row],[time]]-2)*2</f>
        <v>1.3054600000000001</v>
      </c>
      <c r="AL51">
        <v>79.673699999999997</v>
      </c>
      <c r="AM51">
        <v>54.121899999999997</v>
      </c>
      <c r="AN51">
        <f>Table817[[#This Row],[CFNM]]/Table817[[#This Row],[CAREA]]</f>
        <v>0.67929442212423918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82.668499999999995</v>
      </c>
      <c r="D52">
        <v>5.6942599999999999</v>
      </c>
      <c r="E52">
        <f>Table110[[#This Row],[CFNM]]/Table110[[#This Row],[CAREA]]</f>
        <v>6.8880649824298257E-2</v>
      </c>
      <c r="F52">
        <v>2.7006199999999998</v>
      </c>
      <c r="G52">
        <f>(Table211[[#This Row],[time]]-2)*2</f>
        <v>1.4012399999999996</v>
      </c>
      <c r="H52">
        <v>98.033000000000001</v>
      </c>
      <c r="I52">
        <v>13.352</v>
      </c>
      <c r="J52">
        <f>Table211[[#This Row],[CFNM]]/Table211[[#This Row],[CAREA]]</f>
        <v>0.13619903501882019</v>
      </c>
      <c r="K52">
        <v>2.7006199999999998</v>
      </c>
      <c r="L52">
        <f>(Table312[[#This Row],[time]]-2)*2</f>
        <v>1.4012399999999996</v>
      </c>
      <c r="M52">
        <v>79.166600000000003</v>
      </c>
      <c r="N52">
        <v>1.61551</v>
      </c>
      <c r="O52">
        <f>Table312[[#This Row],[CFNM]]/Table312[[#This Row],[CAREA]]</f>
        <v>2.0406459289649927E-2</v>
      </c>
      <c r="P52">
        <v>2.7006199999999998</v>
      </c>
      <c r="Q52">
        <f>(Table413[[#This Row],[time]]-2)*2</f>
        <v>1.4012399999999996</v>
      </c>
      <c r="R52">
        <v>89.951700000000002</v>
      </c>
      <c r="S52">
        <v>27.138000000000002</v>
      </c>
      <c r="T52">
        <f>Table413[[#This Row],[CFNM]]/Table413[[#This Row],[CAREA]]</f>
        <v>0.30169524311380441</v>
      </c>
      <c r="U52">
        <v>2.7006199999999998</v>
      </c>
      <c r="V52">
        <f>(Table514[[#This Row],[time]]-2)*2</f>
        <v>1.4012399999999996</v>
      </c>
      <c r="W52">
        <v>68.010599999999997</v>
      </c>
      <c r="X52">
        <v>2.6036800000000002</v>
      </c>
      <c r="Y52">
        <f>Table514[[#This Row],[CFNM]]/Table514[[#This Row],[CAREA]]</f>
        <v>3.8283444051368465E-2</v>
      </c>
      <c r="Z52">
        <v>2.7006199999999998</v>
      </c>
      <c r="AA52">
        <f>(Table615[[#This Row],[time]]-2)*2</f>
        <v>1.4012399999999996</v>
      </c>
      <c r="AB52">
        <v>94.209000000000003</v>
      </c>
      <c r="AC52">
        <v>50.970599999999997</v>
      </c>
      <c r="AD52">
        <f>Table615[[#This Row],[CFNM]]/Table615[[#This Row],[CAREA]]</f>
        <v>0.54103748049549405</v>
      </c>
      <c r="AE52">
        <v>2.7006199999999998</v>
      </c>
      <c r="AF52">
        <f>(Table716[[#This Row],[time]]-2)*2</f>
        <v>1.4012399999999996</v>
      </c>
      <c r="AG52">
        <v>73.607799999999997</v>
      </c>
      <c r="AH52">
        <v>16.249500000000001</v>
      </c>
      <c r="AI52">
        <f>Table716[[#This Row],[CFNM]]/Table716[[#This Row],[CAREA]]</f>
        <v>0.22075785446651036</v>
      </c>
      <c r="AJ52">
        <v>2.7006199999999998</v>
      </c>
      <c r="AK52">
        <f>(Table817[[#This Row],[time]]-2)*2</f>
        <v>1.4012399999999996</v>
      </c>
      <c r="AL52">
        <v>79.379900000000006</v>
      </c>
      <c r="AM52">
        <v>56.425699999999999</v>
      </c>
      <c r="AN52">
        <f>Table817[[#This Row],[CFNM]]/Table817[[#This Row],[CAREA]]</f>
        <v>0.71083107940423196</v>
      </c>
    </row>
    <row r="53" spans="1:40" x14ac:dyDescent="0.3">
      <c r="A53">
        <v>2.75176</v>
      </c>
      <c r="B53">
        <f>(Table110[[#This Row],[time]]-2)*2</f>
        <v>1.50352</v>
      </c>
      <c r="C53">
        <v>80.303600000000003</v>
      </c>
      <c r="D53">
        <v>5.6971699999999998</v>
      </c>
      <c r="E53">
        <f>Table110[[#This Row],[CFNM]]/Table110[[#This Row],[CAREA]]</f>
        <v>7.094538725536588E-2</v>
      </c>
      <c r="F53">
        <v>2.75176</v>
      </c>
      <c r="G53">
        <f>(Table211[[#This Row],[time]]-2)*2</f>
        <v>1.50352</v>
      </c>
      <c r="H53">
        <v>99.304199999999994</v>
      </c>
      <c r="I53">
        <v>15.583</v>
      </c>
      <c r="J53">
        <f>Table211[[#This Row],[CFNM]]/Table211[[#This Row],[CAREA]]</f>
        <v>0.15692186231800873</v>
      </c>
      <c r="K53">
        <v>2.75176</v>
      </c>
      <c r="L53">
        <f>(Table312[[#This Row],[time]]-2)*2</f>
        <v>1.50352</v>
      </c>
      <c r="M53">
        <v>78.411299999999997</v>
      </c>
      <c r="N53">
        <v>1.48393</v>
      </c>
      <c r="O53">
        <f>Table312[[#This Row],[CFNM]]/Table312[[#This Row],[CAREA]]</f>
        <v>1.8924950868050905E-2</v>
      </c>
      <c r="P53">
        <v>2.75176</v>
      </c>
      <c r="Q53">
        <f>(Table413[[#This Row],[time]]-2)*2</f>
        <v>1.50352</v>
      </c>
      <c r="R53">
        <v>89.927099999999996</v>
      </c>
      <c r="S53">
        <v>29.935199999999998</v>
      </c>
      <c r="T53">
        <f>Table413[[#This Row],[CFNM]]/Table413[[#This Row],[CAREA]]</f>
        <v>0.33288296853784899</v>
      </c>
      <c r="U53">
        <v>2.75176</v>
      </c>
      <c r="V53">
        <f>(Table514[[#This Row],[time]]-2)*2</f>
        <v>1.50352</v>
      </c>
      <c r="W53">
        <v>67.135199999999998</v>
      </c>
      <c r="X53">
        <v>2.0041099999999998</v>
      </c>
      <c r="Y53">
        <f>Table514[[#This Row],[CFNM]]/Table514[[#This Row],[CAREA]]</f>
        <v>2.9851851189837818E-2</v>
      </c>
      <c r="Z53">
        <v>2.75176</v>
      </c>
      <c r="AA53">
        <f>(Table615[[#This Row],[time]]-2)*2</f>
        <v>1.50352</v>
      </c>
      <c r="AB53">
        <v>93.782300000000006</v>
      </c>
      <c r="AC53">
        <v>54.585500000000003</v>
      </c>
      <c r="AD53">
        <f>Table615[[#This Row],[CFNM]]/Table615[[#This Row],[CAREA]]</f>
        <v>0.58204479949841281</v>
      </c>
      <c r="AE53">
        <v>2.75176</v>
      </c>
      <c r="AF53">
        <f>(Table716[[#This Row],[time]]-2)*2</f>
        <v>1.50352</v>
      </c>
      <c r="AG53">
        <v>72.968299999999999</v>
      </c>
      <c r="AH53">
        <v>15.496499999999999</v>
      </c>
      <c r="AI53">
        <f>Table716[[#This Row],[CFNM]]/Table716[[#This Row],[CAREA]]</f>
        <v>0.21237304418494057</v>
      </c>
      <c r="AJ53">
        <v>2.75176</v>
      </c>
      <c r="AK53">
        <f>(Table817[[#This Row],[time]]-2)*2</f>
        <v>1.50352</v>
      </c>
      <c r="AL53">
        <v>78.751400000000004</v>
      </c>
      <c r="AM53">
        <v>60.546199999999999</v>
      </c>
      <c r="AN53">
        <f>Table817[[#This Row],[CFNM]]/Table817[[#This Row],[CAREA]]</f>
        <v>0.76882696688566798</v>
      </c>
    </row>
    <row r="54" spans="1:40" x14ac:dyDescent="0.3">
      <c r="A54">
        <v>2.80444</v>
      </c>
      <c r="B54">
        <f>(Table110[[#This Row],[time]]-2)*2</f>
        <v>1.6088800000000001</v>
      </c>
      <c r="C54">
        <v>78.466800000000006</v>
      </c>
      <c r="D54">
        <v>5.6467799999999997</v>
      </c>
      <c r="E54">
        <f>Table110[[#This Row],[CFNM]]/Table110[[#This Row],[CAREA]]</f>
        <v>7.1963938888803924E-2</v>
      </c>
      <c r="F54">
        <v>2.80444</v>
      </c>
      <c r="G54">
        <f>(Table211[[#This Row],[time]]-2)*2</f>
        <v>1.6088800000000001</v>
      </c>
      <c r="H54">
        <v>99.574799999999996</v>
      </c>
      <c r="I54">
        <v>17.076599999999999</v>
      </c>
      <c r="J54">
        <f>Table211[[#This Row],[CFNM]]/Table211[[#This Row],[CAREA]]</f>
        <v>0.17149519758011061</v>
      </c>
      <c r="K54">
        <v>2.80444</v>
      </c>
      <c r="L54">
        <f>(Table312[[#This Row],[time]]-2)*2</f>
        <v>1.6088800000000001</v>
      </c>
      <c r="M54">
        <v>76.634</v>
      </c>
      <c r="N54">
        <v>1.3734599999999999</v>
      </c>
      <c r="O54">
        <f>Table312[[#This Row],[CFNM]]/Table312[[#This Row],[CAREA]]</f>
        <v>1.7922332124122451E-2</v>
      </c>
      <c r="P54">
        <v>2.80444</v>
      </c>
      <c r="Q54">
        <f>(Table413[[#This Row],[time]]-2)*2</f>
        <v>1.6088800000000001</v>
      </c>
      <c r="R54">
        <v>89.705299999999994</v>
      </c>
      <c r="S54">
        <v>31.7254</v>
      </c>
      <c r="T54">
        <f>Table413[[#This Row],[CFNM]]/Table413[[#This Row],[CAREA]]</f>
        <v>0.35366249262864069</v>
      </c>
      <c r="U54">
        <v>2.80444</v>
      </c>
      <c r="V54">
        <f>(Table514[[#This Row],[time]]-2)*2</f>
        <v>1.6088800000000001</v>
      </c>
      <c r="W54">
        <v>66.189300000000003</v>
      </c>
      <c r="X54">
        <v>1.5908800000000001</v>
      </c>
      <c r="Y54">
        <f>Table514[[#This Row],[CFNM]]/Table514[[#This Row],[CAREA]]</f>
        <v>2.4035304800020547E-2</v>
      </c>
      <c r="Z54">
        <v>2.80444</v>
      </c>
      <c r="AA54">
        <f>(Table615[[#This Row],[time]]-2)*2</f>
        <v>1.6088800000000001</v>
      </c>
      <c r="AB54">
        <v>93.482200000000006</v>
      </c>
      <c r="AC54">
        <v>56.919499999999999</v>
      </c>
      <c r="AD54">
        <f>Table615[[#This Row],[CFNM]]/Table615[[#This Row],[CAREA]]</f>
        <v>0.60888062112359354</v>
      </c>
      <c r="AE54">
        <v>2.80444</v>
      </c>
      <c r="AF54">
        <f>(Table716[[#This Row],[time]]-2)*2</f>
        <v>1.6088800000000001</v>
      </c>
      <c r="AG54">
        <v>72.002799999999993</v>
      </c>
      <c r="AH54">
        <v>14.9802</v>
      </c>
      <c r="AI54">
        <f>Table716[[#This Row],[CFNM]]/Table716[[#This Row],[CAREA]]</f>
        <v>0.20805024249056983</v>
      </c>
      <c r="AJ54">
        <v>2.80444</v>
      </c>
      <c r="AK54">
        <f>(Table817[[#This Row],[time]]-2)*2</f>
        <v>1.6088800000000001</v>
      </c>
      <c r="AL54">
        <v>78.203900000000004</v>
      </c>
      <c r="AM54">
        <v>63.172800000000002</v>
      </c>
      <c r="AN54">
        <f>Table817[[#This Row],[CFNM]]/Table817[[#This Row],[CAREA]]</f>
        <v>0.80779603063274341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76.232299999999995</v>
      </c>
      <c r="D55">
        <v>5.5681500000000002</v>
      </c>
      <c r="E55">
        <f>Table110[[#This Row],[CFNM]]/Table110[[#This Row],[CAREA]]</f>
        <v>7.3041873326660747E-2</v>
      </c>
      <c r="F55">
        <v>2.8583699999999999</v>
      </c>
      <c r="G55">
        <f>(Table211[[#This Row],[time]]-2)*2</f>
        <v>1.7167399999999997</v>
      </c>
      <c r="H55">
        <v>100.804</v>
      </c>
      <c r="I55">
        <v>19.040900000000001</v>
      </c>
      <c r="J55">
        <f>Table211[[#This Row],[CFNM]]/Table211[[#This Row],[CAREA]]</f>
        <v>0.18889032181262649</v>
      </c>
      <c r="K55">
        <v>2.8583699999999999</v>
      </c>
      <c r="L55">
        <f>(Table312[[#This Row],[time]]-2)*2</f>
        <v>1.7167399999999997</v>
      </c>
      <c r="M55">
        <v>76.584900000000005</v>
      </c>
      <c r="N55">
        <v>1.1834</v>
      </c>
      <c r="O55">
        <f>Table312[[#This Row],[CFNM]]/Table312[[#This Row],[CAREA]]</f>
        <v>1.5452132208829678E-2</v>
      </c>
      <c r="P55">
        <v>2.8583699999999999</v>
      </c>
      <c r="Q55">
        <f>(Table413[[#This Row],[time]]-2)*2</f>
        <v>1.7167399999999997</v>
      </c>
      <c r="R55">
        <v>89.425799999999995</v>
      </c>
      <c r="S55">
        <v>34.419499999999999</v>
      </c>
      <c r="T55">
        <f>Table413[[#This Row],[CFNM]]/Table413[[#This Row],[CAREA]]</f>
        <v>0.38489451590033302</v>
      </c>
      <c r="U55">
        <v>2.8583699999999999</v>
      </c>
      <c r="V55">
        <f>(Table514[[#This Row],[time]]-2)*2</f>
        <v>1.7167399999999997</v>
      </c>
      <c r="W55">
        <v>64.700199999999995</v>
      </c>
      <c r="X55">
        <v>1.08033</v>
      </c>
      <c r="Y55">
        <f>Table514[[#This Row],[CFNM]]/Table514[[#This Row],[CAREA]]</f>
        <v>1.6697475432842557E-2</v>
      </c>
      <c r="Z55">
        <v>2.8583699999999999</v>
      </c>
      <c r="AA55">
        <f>(Table615[[#This Row],[time]]-2)*2</f>
        <v>1.7167399999999997</v>
      </c>
      <c r="AB55">
        <v>93.1828</v>
      </c>
      <c r="AC55">
        <v>59.984099999999998</v>
      </c>
      <c r="AD55">
        <f>Table615[[#This Row],[CFNM]]/Table615[[#This Row],[CAREA]]</f>
        <v>0.64372502221440009</v>
      </c>
      <c r="AE55">
        <v>2.8583699999999999</v>
      </c>
      <c r="AF55">
        <f>(Table716[[#This Row],[time]]-2)*2</f>
        <v>1.7167399999999997</v>
      </c>
      <c r="AG55">
        <v>70.924400000000006</v>
      </c>
      <c r="AH55">
        <v>14.3201</v>
      </c>
      <c r="AI55">
        <f>Table716[[#This Row],[CFNM]]/Table716[[#This Row],[CAREA]]</f>
        <v>0.20190653710147705</v>
      </c>
      <c r="AJ55">
        <v>2.8583699999999999</v>
      </c>
      <c r="AK55">
        <f>(Table817[[#This Row],[time]]-2)*2</f>
        <v>1.7167399999999997</v>
      </c>
      <c r="AL55">
        <v>77.406199999999998</v>
      </c>
      <c r="AM55">
        <v>66.482500000000002</v>
      </c>
      <c r="AN55">
        <f>Table817[[#This Row],[CFNM]]/Table817[[#This Row],[CAREA]]</f>
        <v>0.8588782293924776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74.192599999999999</v>
      </c>
      <c r="D56">
        <v>5.41662</v>
      </c>
      <c r="E56">
        <f>Table110[[#This Row],[CFNM]]/Table110[[#This Row],[CAREA]]</f>
        <v>7.3007550618255729E-2</v>
      </c>
      <c r="F56">
        <v>2.9134199999999999</v>
      </c>
      <c r="G56">
        <f>(Table211[[#This Row],[time]]-2)*2</f>
        <v>1.8268399999999998</v>
      </c>
      <c r="H56">
        <v>102.508</v>
      </c>
      <c r="I56">
        <v>20.936399999999999</v>
      </c>
      <c r="J56">
        <f>Table211[[#This Row],[CFNM]]/Table211[[#This Row],[CAREA]]</f>
        <v>0.20424162016623093</v>
      </c>
      <c r="K56">
        <v>2.9134199999999999</v>
      </c>
      <c r="L56">
        <f>(Table312[[#This Row],[time]]-2)*2</f>
        <v>1.8268399999999998</v>
      </c>
      <c r="M56">
        <v>75.031099999999995</v>
      </c>
      <c r="N56">
        <v>1.00918</v>
      </c>
      <c r="O56">
        <f>Table312[[#This Row],[CFNM]]/Table312[[#This Row],[CAREA]]</f>
        <v>1.3450156001977846E-2</v>
      </c>
      <c r="P56">
        <v>2.9134199999999999</v>
      </c>
      <c r="Q56">
        <f>(Table413[[#This Row],[time]]-2)*2</f>
        <v>1.8268399999999998</v>
      </c>
      <c r="R56">
        <v>89.238500000000002</v>
      </c>
      <c r="S56">
        <v>36.8583</v>
      </c>
      <c r="T56">
        <f>Table413[[#This Row],[CFNM]]/Table413[[#This Row],[CAREA]]</f>
        <v>0.41303137098897896</v>
      </c>
      <c r="U56">
        <v>2.9134199999999999</v>
      </c>
      <c r="V56">
        <f>(Table514[[#This Row],[time]]-2)*2</f>
        <v>1.8268399999999998</v>
      </c>
      <c r="W56">
        <v>64.352800000000002</v>
      </c>
      <c r="X56">
        <v>0.72209800000000002</v>
      </c>
      <c r="Y56">
        <f>Table514[[#This Row],[CFNM]]/Table514[[#This Row],[CAREA]]</f>
        <v>1.122092589599831E-2</v>
      </c>
      <c r="Z56">
        <v>2.9134199999999999</v>
      </c>
      <c r="AA56">
        <f>(Table615[[#This Row],[time]]-2)*2</f>
        <v>1.8268399999999998</v>
      </c>
      <c r="AB56">
        <v>92.738200000000006</v>
      </c>
      <c r="AC56">
        <v>62.841000000000001</v>
      </c>
      <c r="AD56">
        <f>Table615[[#This Row],[CFNM]]/Table615[[#This Row],[CAREA]]</f>
        <v>0.67761720628608269</v>
      </c>
      <c r="AE56">
        <v>2.9134199999999999</v>
      </c>
      <c r="AF56">
        <f>(Table716[[#This Row],[time]]-2)*2</f>
        <v>1.8268399999999998</v>
      </c>
      <c r="AG56">
        <v>70.661600000000007</v>
      </c>
      <c r="AH56">
        <v>13.6958</v>
      </c>
      <c r="AI56">
        <f>Table716[[#This Row],[CFNM]]/Table716[[#This Row],[CAREA]]</f>
        <v>0.19382238726550205</v>
      </c>
      <c r="AJ56">
        <v>2.9134199999999999</v>
      </c>
      <c r="AK56">
        <f>(Table817[[#This Row],[time]]-2)*2</f>
        <v>1.8268399999999998</v>
      </c>
      <c r="AL56">
        <v>76.679400000000001</v>
      </c>
      <c r="AM56">
        <v>69.477500000000006</v>
      </c>
      <c r="AN56">
        <f>Table817[[#This Row],[CFNM]]/Table817[[#This Row],[CAREA]]</f>
        <v>0.9060777731698475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70.7453</v>
      </c>
      <c r="D57">
        <v>5.07986</v>
      </c>
      <c r="E57">
        <f>Table110[[#This Row],[CFNM]]/Table110[[#This Row],[CAREA]]</f>
        <v>7.1804911421677484E-2</v>
      </c>
      <c r="F57">
        <v>2.9619599999999999</v>
      </c>
      <c r="G57">
        <f>(Table211[[#This Row],[time]]-2)*2</f>
        <v>1.9239199999999999</v>
      </c>
      <c r="H57">
        <v>104.461</v>
      </c>
      <c r="I57">
        <v>23.834099999999999</v>
      </c>
      <c r="J57">
        <f>Table211[[#This Row],[CFNM]]/Table211[[#This Row],[CAREA]]</f>
        <v>0.22816266357779458</v>
      </c>
      <c r="K57">
        <v>2.9619599999999999</v>
      </c>
      <c r="L57">
        <f>(Table312[[#This Row],[time]]-2)*2</f>
        <v>1.9239199999999999</v>
      </c>
      <c r="M57">
        <v>73.332800000000006</v>
      </c>
      <c r="N57">
        <v>0.68701800000000002</v>
      </c>
      <c r="O57">
        <f>Table312[[#This Row],[CFNM]]/Table312[[#This Row],[CAREA]]</f>
        <v>9.3684954072393248E-3</v>
      </c>
      <c r="P57">
        <v>2.9619599999999999</v>
      </c>
      <c r="Q57">
        <f>(Table413[[#This Row],[time]]-2)*2</f>
        <v>1.9239199999999999</v>
      </c>
      <c r="R57">
        <v>88.622200000000007</v>
      </c>
      <c r="S57">
        <v>40.507800000000003</v>
      </c>
      <c r="T57">
        <f>Table413[[#This Row],[CFNM]]/Table413[[#This Row],[CAREA]]</f>
        <v>0.45708411662089182</v>
      </c>
      <c r="U57">
        <v>2.9619599999999999</v>
      </c>
      <c r="V57">
        <f>(Table514[[#This Row],[time]]-2)*2</f>
        <v>1.9239199999999999</v>
      </c>
      <c r="W57">
        <v>62.2044</v>
      </c>
      <c r="X57">
        <v>0.47718300000000002</v>
      </c>
      <c r="Y57">
        <f>Table514[[#This Row],[CFNM]]/Table514[[#This Row],[CAREA]]</f>
        <v>7.6712097536508674E-3</v>
      </c>
      <c r="Z57">
        <v>2.9619599999999999</v>
      </c>
      <c r="AA57">
        <f>(Table615[[#This Row],[time]]-2)*2</f>
        <v>1.9239199999999999</v>
      </c>
      <c r="AB57">
        <v>92.140100000000004</v>
      </c>
      <c r="AC57">
        <v>67.351900000000001</v>
      </c>
      <c r="AD57">
        <f>Table615[[#This Row],[CFNM]]/Table615[[#This Row],[CAREA]]</f>
        <v>0.73097272523038281</v>
      </c>
      <c r="AE57">
        <v>2.9619599999999999</v>
      </c>
      <c r="AF57">
        <f>(Table716[[#This Row],[time]]-2)*2</f>
        <v>1.9239199999999999</v>
      </c>
      <c r="AG57">
        <v>70.246799999999993</v>
      </c>
      <c r="AH57">
        <v>12.81</v>
      </c>
      <c r="AI57">
        <f>Table716[[#This Row],[CFNM]]/Table716[[#This Row],[CAREA]]</f>
        <v>0.18235706110456279</v>
      </c>
      <c r="AJ57">
        <v>2.9619599999999999</v>
      </c>
      <c r="AK57">
        <f>(Table817[[#This Row],[time]]-2)*2</f>
        <v>1.9239199999999999</v>
      </c>
      <c r="AL57">
        <v>75.743399999999994</v>
      </c>
      <c r="AM57">
        <v>73.922499999999999</v>
      </c>
      <c r="AN57">
        <f>Table817[[#This Row],[CFNM]]/Table817[[#This Row],[CAREA]]</f>
        <v>0.9759596215643872</v>
      </c>
    </row>
    <row r="58" spans="1:40" x14ac:dyDescent="0.3">
      <c r="A58">
        <v>3</v>
      </c>
      <c r="B58">
        <f>(Table110[[#This Row],[time]]-2)*2</f>
        <v>2</v>
      </c>
      <c r="C58">
        <v>70.176000000000002</v>
      </c>
      <c r="D58">
        <v>4.94625</v>
      </c>
      <c r="E58">
        <f>Table110[[#This Row],[CFNM]]/Table110[[#This Row],[CAREA]]</f>
        <v>7.0483498632010949E-2</v>
      </c>
      <c r="F58">
        <v>3</v>
      </c>
      <c r="G58">
        <f>(Table211[[#This Row],[time]]-2)*2</f>
        <v>2</v>
      </c>
      <c r="H58">
        <v>105.16800000000001</v>
      </c>
      <c r="I58">
        <v>24.815000000000001</v>
      </c>
      <c r="J58">
        <f>Table211[[#This Row],[CFNM]]/Table211[[#This Row],[CAREA]]</f>
        <v>0.23595580404685837</v>
      </c>
      <c r="K58">
        <v>3</v>
      </c>
      <c r="L58">
        <f>(Table312[[#This Row],[time]]-2)*2</f>
        <v>2</v>
      </c>
      <c r="M58">
        <v>71.291399999999996</v>
      </c>
      <c r="N58">
        <v>0.56812499999999999</v>
      </c>
      <c r="O58">
        <f>Table312[[#This Row],[CFNM]]/Table312[[#This Row],[CAREA]]</f>
        <v>7.9690537708615623E-3</v>
      </c>
      <c r="P58">
        <v>3</v>
      </c>
      <c r="Q58">
        <f>(Table413[[#This Row],[time]]-2)*2</f>
        <v>2</v>
      </c>
      <c r="R58">
        <v>88.3934</v>
      </c>
      <c r="S58">
        <v>41.753399999999999</v>
      </c>
      <c r="T58">
        <f>Table413[[#This Row],[CFNM]]/Table413[[#This Row],[CAREA]]</f>
        <v>0.47235879601870728</v>
      </c>
      <c r="U58">
        <v>3</v>
      </c>
      <c r="V58">
        <f>(Table514[[#This Row],[time]]-2)*2</f>
        <v>2</v>
      </c>
      <c r="W58">
        <v>61.660800000000002</v>
      </c>
      <c r="X58">
        <v>0.44114900000000001</v>
      </c>
      <c r="Y58">
        <f>Table514[[#This Row],[CFNM]]/Table514[[#This Row],[CAREA]]</f>
        <v>7.1544482069645548E-3</v>
      </c>
      <c r="Z58">
        <v>3</v>
      </c>
      <c r="AA58">
        <f>(Table615[[#This Row],[time]]-2)*2</f>
        <v>2</v>
      </c>
      <c r="AB58">
        <v>91.908699999999996</v>
      </c>
      <c r="AC58">
        <v>68.936199999999999</v>
      </c>
      <c r="AD58">
        <f>Table615[[#This Row],[CFNM]]/Table615[[#This Row],[CAREA]]</f>
        <v>0.75005086569606583</v>
      </c>
      <c r="AE58">
        <v>3</v>
      </c>
      <c r="AF58">
        <f>(Table716[[#This Row],[time]]-2)*2</f>
        <v>2</v>
      </c>
      <c r="AG58">
        <v>69.192800000000005</v>
      </c>
      <c r="AH58">
        <v>12.525399999999999</v>
      </c>
      <c r="AI58">
        <f>Table716[[#This Row],[CFNM]]/Table716[[#This Row],[CAREA]]</f>
        <v>0.18102172480373679</v>
      </c>
      <c r="AJ58">
        <v>3</v>
      </c>
      <c r="AK58">
        <f>(Table817[[#This Row],[time]]-2)*2</f>
        <v>2</v>
      </c>
      <c r="AL58">
        <v>75.4101</v>
      </c>
      <c r="AM58">
        <v>75.447100000000006</v>
      </c>
      <c r="AN58">
        <f>Table817[[#This Row],[CFNM]]/Table817[[#This Row],[CAREA]]</f>
        <v>1.0004906504566364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2AEE26-07F6-4B93-B319-C2C4D57DF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279CB-0808-446D-B6B8-EF34C9A0F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A3CDE-CD1D-47DB-88AE-1D2A21EB28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2020-12-19T18:02:24Z</dcterms:created>
  <dcterms:modified xsi:type="dcterms:W3CDTF">2020-12-19T18:20:49Z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