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LatPhysTether/"/>
    </mc:Choice>
  </mc:AlternateContent>
  <xr:revisionPtr revIDLastSave="16" documentId="8_{F2BECA58-60D1-4957-B852-0FC292528E65}" xr6:coauthVersionLast="45" xr6:coauthVersionMax="45" xr10:uidLastSave="{C20F2B17-A844-4FF9-B889-4135201DEA27}"/>
  <bookViews>
    <workbookView xWindow="17928" yWindow="1116" windowWidth="17280" windowHeight="9024" xr2:uid="{DD6633FA-39A5-434A-82AD-5233942C1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<sst xmlns="http://schemas.openxmlformats.org/spreadsheetml/2006/main" count="106" uniqueCount="20">
  <si>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</si>
  <si>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</si>
  <si>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</si>
  <si>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</si>
  <si>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</si>
  <si>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</si>
  <si>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</si>
  <si>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</si>
  <si>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</si>
  <si>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</si>
  <si>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</si>
  <si>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</si>
  <si>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</si>
  <si>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</si>
  <si>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</si>
  <si>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</si>
  <si>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LatPhys Tether </t>
  </si>
  <si>
    <t xml:space="preserve">S2_4N_LatPhys_Tether.odb </t>
  </si>
  <si>
    <t xml:space="preserve">4P LatPhys Tether  </t>
  </si>
  <si>
    <t>S2_4P_LatPhys_Tether.odb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</si>
</sst>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40EDE-904E-4504-8FBF-89ED3B2C65EC}" name="Table1" displayName="Table1" ref="A9:E30" totalsRowShown="0">
  <autoFilter ref="A9:E30" xr:uid="{36F9ABEC-6CEE-45F0-B924-36CE7DF67AF0}"/>
  <tableColumns count="5">
    <tableColumn id="1" xr3:uid="{1AB284D7-69EF-4996-9613-F2EE926E353B}" name="time"/>
    <tableColumn id="2" xr3:uid="{F6403B0A-A7BC-4625-B458-030EACCE62A8}" name="moment" dataDxfId="31">
      <calculatedColumnFormula>-(Table1[[#This Row],[time]]-2)*2</calculatedColumnFormula>
    </tableColumn>
    <tableColumn id="3" xr3:uid="{888A4FF7-8903-472C-A3AD-29F973D067C1}" name="CAREA"/>
    <tableColumn id="4" xr3:uid="{5CD80730-B1D0-42C8-8F51-A339D6850BC4}" name="CFNM"/>
    <tableColumn id="5" xr3:uid="{D251E63C-E586-43DE-8A99-47D75C5E67EF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3633A2-2D8A-4014-A18E-89D7E159C8E0}" name="Table211" displayName="Table211" ref="F37:J58" totalsRowShown="0">
  <autoFilter ref="F37:J58" xr:uid="{31ED3148-A2CA-40EC-A40B-56E3C35E1286}"/>
  <tableColumns count="5">
    <tableColumn id="1" xr3:uid="{85B5B13E-02B7-43B5-98FC-899B1091E19D}" name="time"/>
    <tableColumn id="2" xr3:uid="{FA25005C-B9B1-441A-8ECE-38CABDB4A5E3}" name="moment" dataDxfId="13">
      <calculatedColumnFormula>(Table211[[#This Row],[time]]-2)*2</calculatedColumnFormula>
    </tableColumn>
    <tableColumn id="3" xr3:uid="{95DFB0B8-A36D-49A0-ABEA-3B627A1C7936}" name="CAREA"/>
    <tableColumn id="4" xr3:uid="{13F40203-80B8-4E37-AE5D-086C434F7B31}" name="CFNM"/>
    <tableColumn id="5" xr3:uid="{42B1899B-A645-4F2A-9C2B-1EF84628D7F7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A98482-5DEC-4051-B814-C2AA907CBF10}" name="Table312" displayName="Table312" ref="K37:O58" totalsRowShown="0">
  <autoFilter ref="K37:O58" xr:uid="{A9AFFB2C-7EFE-499E-8003-2593629DE18C}"/>
  <tableColumns count="5">
    <tableColumn id="1" xr3:uid="{7F3D426B-66BD-42EE-ABFC-5447912CF3AB}" name="time"/>
    <tableColumn id="2" xr3:uid="{EB741CCC-403F-4F66-BF23-A5A6E59E8A96}" name="moment" dataDxfId="11">
      <calculatedColumnFormula>(Table312[[#This Row],[time]]-2)*2</calculatedColumnFormula>
    </tableColumn>
    <tableColumn id="3" xr3:uid="{E2FF992D-BFA9-4D24-9FA1-FD22508D83D0}" name="CAREA"/>
    <tableColumn id="4" xr3:uid="{98992C2E-B6C0-4158-BAC3-BDF5C0779F4A}" name="CFNM"/>
    <tableColumn id="5" xr3:uid="{8A1F0AA8-B810-4620-B39F-DAF37ED45F41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1F351A-0F1B-416D-B458-D95FA006263B}" name="Table413" displayName="Table413" ref="P37:T58" totalsRowShown="0">
  <autoFilter ref="P37:T58" xr:uid="{EA7CD7C4-D010-4379-9854-CC347FE3450D}"/>
  <tableColumns count="5">
    <tableColumn id="1" xr3:uid="{9C7FC838-FB81-4453-A3B2-FE7868F8EE02}" name="time"/>
    <tableColumn id="2" xr3:uid="{4F17BCA9-1449-4C66-8E9E-08AF481F42FB}" name="moment" dataDxfId="9">
      <calculatedColumnFormula>(Table413[[#This Row],[time]]-2)*2</calculatedColumnFormula>
    </tableColumn>
    <tableColumn id="3" xr3:uid="{253199B3-C225-4999-B4B3-72718ABAD091}" name="CAREA"/>
    <tableColumn id="4" xr3:uid="{F7F8AD3B-EE32-4F78-9F97-2BF865855686}" name="CFNM"/>
    <tableColumn id="5" xr3:uid="{2A4A6452-5C8B-407E-877C-E694F2155987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D9FE8E-43D4-48AA-9505-D8F364E40756}" name="Table514" displayName="Table514" ref="U37:Y58" totalsRowShown="0">
  <autoFilter ref="U37:Y58" xr:uid="{C90B5088-A67C-4F35-9537-ECEBC218EE4D}"/>
  <tableColumns count="5">
    <tableColumn id="1" xr3:uid="{2B3928E6-E17A-4AF4-BB1F-E8CF4036A826}" name="time"/>
    <tableColumn id="2" xr3:uid="{9C3BFB59-9496-4644-973B-B84968CC88AF}" name="moment" dataDxfId="7">
      <calculatedColumnFormula>(Table514[[#This Row],[time]]-2)*2</calculatedColumnFormula>
    </tableColumn>
    <tableColumn id="3" xr3:uid="{A199828C-12AB-4CC7-992B-E886AD6D7B04}" name="CAREA"/>
    <tableColumn id="4" xr3:uid="{25C14E4B-B397-4960-A784-2B4D3B3C36A6}" name="CFNM"/>
    <tableColumn id="5" xr3:uid="{54150C07-7828-4C69-907E-6B5A356517B8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AAD5A3-D207-4099-8398-E2D66DEF134F}" name="Table615" displayName="Table615" ref="Z37:AD58" totalsRowShown="0">
  <autoFilter ref="Z37:AD58" xr:uid="{2E066E48-46A6-4E27-BC0A-4D17AB96798A}"/>
  <tableColumns count="5">
    <tableColumn id="1" xr3:uid="{A41007ED-E33B-4944-82DA-CDA5FB2AAF6F}" name="time"/>
    <tableColumn id="2" xr3:uid="{1A7A588D-1623-47E1-806C-A6CC625892EA}" name="moment" dataDxfId="5">
      <calculatedColumnFormula>(Table615[[#This Row],[time]]-2)*2</calculatedColumnFormula>
    </tableColumn>
    <tableColumn id="3" xr3:uid="{EC288D36-36B2-4678-B58C-335BBB6D8BC8}" name="CAREA"/>
    <tableColumn id="4" xr3:uid="{F9F250E5-60F0-4AE4-8CD2-EBA89EC8A1EE}" name="CFNM"/>
    <tableColumn id="5" xr3:uid="{78454DAA-218D-43EE-AF44-EB37C1C86D06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A0801E0-B8E6-4997-9DD3-F67527DA5C92}" name="Table716" displayName="Table716" ref="AE37:AI58" totalsRowShown="0">
  <autoFilter ref="AE37:AI58" xr:uid="{04868817-5603-4C84-A4CB-215861D7032B}"/>
  <tableColumns count="5">
    <tableColumn id="1" xr3:uid="{2F29E07A-6127-4564-8DF4-C913301A98BD}" name="time"/>
    <tableColumn id="2" xr3:uid="{EF24E09E-2DE9-4833-B40F-246386301450}" name="moment" dataDxfId="3">
      <calculatedColumnFormula>(Table716[[#This Row],[time]]-2)*2</calculatedColumnFormula>
    </tableColumn>
    <tableColumn id="3" xr3:uid="{AE929F25-EE91-49B1-A839-95B012876AF1}" name="CAREA"/>
    <tableColumn id="4" xr3:uid="{420C95C8-D452-4428-BE8E-1483AC18F1E3}" name="CFNM"/>
    <tableColumn id="5" xr3:uid="{8A2C751A-CBBB-4159-869A-F93365156395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79083E-F8FF-4F94-A74D-0D1B10EE52B3}" name="Table817" displayName="Table817" ref="AJ37:AN58" totalsRowShown="0">
  <autoFilter ref="AJ37:AN58" xr:uid="{D85A9451-157B-48BB-A4CA-35AA42192F05}"/>
  <tableColumns count="5">
    <tableColumn id="1" xr3:uid="{4864E1FA-B92A-42A2-AE2F-A6A9B7B2F651}" name="time"/>
    <tableColumn id="2" xr3:uid="{26E5336D-9DFA-439E-80AC-4E7BCBCA95D8}" name="moment" dataDxfId="1">
      <calculatedColumnFormula>(Table817[[#This Row],[time]]-2)*2</calculatedColumnFormula>
    </tableColumn>
    <tableColumn id="3" xr3:uid="{EE97D452-2385-46D8-91F4-143AA7BC9F92}" name="CAREA"/>
    <tableColumn id="4" xr3:uid="{B65965F7-0E69-4D47-85EC-0D62A21519D5}" name="CFNM"/>
    <tableColumn id="5" xr3:uid="{B5C0035A-EF40-4B8E-B9B7-B479D7FAF45C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C84CA-C74F-4BB5-8010-8B2DA2679013}" name="Table2" displayName="Table2" ref="F9:J30" totalsRowShown="0">
  <autoFilter ref="F9:J30" xr:uid="{A2537197-3635-4C21-BCAE-59D37625C4F2}"/>
  <tableColumns count="5">
    <tableColumn id="1" xr3:uid="{DCFFCF59-0DDA-4AFB-8428-77C00D65BA89}" name="time"/>
    <tableColumn id="2" xr3:uid="{700CEA00-FC5B-4BC2-A0E4-8B74A69BF265}" name="moment" dataDxfId="29">
      <calculatedColumnFormula>-(Table2[[#This Row],[time]]-2)*2</calculatedColumnFormula>
    </tableColumn>
    <tableColumn id="3" xr3:uid="{1A783715-9269-4DF5-A172-087C96844A9F}" name="CAREA"/>
    <tableColumn id="4" xr3:uid="{0EDC8BE0-34C0-4197-A31A-CA4A65D79E58}" name="CFNM"/>
    <tableColumn id="5" xr3:uid="{D939F018-4C6F-4493-920D-92BE3972359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B40DC2-CAB4-470F-A5EA-C985C6AD27E3}" name="Table3" displayName="Table3" ref="K9:O30" totalsRowShown="0">
  <autoFilter ref="K9:O30" xr:uid="{FFFC02C0-AF2B-457F-9590-A7017C61B3D3}"/>
  <tableColumns count="5">
    <tableColumn id="1" xr3:uid="{14435227-3241-4F95-8E9F-DBDD910CF508}" name="time"/>
    <tableColumn id="2" xr3:uid="{A3E597E3-F3FB-48A4-A00F-CBDFD64E1B28}" name="moment" dataDxfId="27">
      <calculatedColumnFormula>-(Table3[[#This Row],[time]]-2)*2</calculatedColumnFormula>
    </tableColumn>
    <tableColumn id="3" xr3:uid="{EBA45243-D05E-44C1-8FA0-29ACAED95715}" name="CAREA"/>
    <tableColumn id="4" xr3:uid="{0D07391E-7B37-47F2-A93D-E57EBDCB2ED9}" name="CFNM"/>
    <tableColumn id="5" xr3:uid="{5D3414CB-BDC5-40AB-909A-8CC41FE9E276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45FC95-8EA0-4390-B12C-82FEC161C6A5}" name="Table4" displayName="Table4" ref="P9:T30" totalsRowShown="0">
  <autoFilter ref="P9:T30" xr:uid="{D38E4BF5-4DE0-4E96-A33E-158A855686BF}"/>
  <tableColumns count="5">
    <tableColumn id="1" xr3:uid="{DBAA11AE-CC7C-48A5-BCE5-D36B05D7E59F}" name="time"/>
    <tableColumn id="2" xr3:uid="{8D5BF47E-BC16-48E1-A0FB-93DF7ACCD615}" name="moment" dataDxfId="25">
      <calculatedColumnFormula>-(Table4[[#This Row],[time]]-2)*2</calculatedColumnFormula>
    </tableColumn>
    <tableColumn id="3" xr3:uid="{FB06258A-23C2-41B5-9C68-21F92301F614}" name="CAREA"/>
    <tableColumn id="4" xr3:uid="{19565F2D-87E2-42C7-84E5-0A9D0ED07CE5}" name="CFNM"/>
    <tableColumn id="5" xr3:uid="{830A69CB-CDBC-470E-93FD-3F6E5A37A3BA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EB60D4-BBFA-4349-ABE4-CFE8DD6BFA40}" name="Table5" displayName="Table5" ref="U9:Y30" totalsRowShown="0">
  <autoFilter ref="U9:Y30" xr:uid="{444608BB-DCED-495A-B9C5-D18088192834}"/>
  <tableColumns count="5">
    <tableColumn id="1" xr3:uid="{C723140A-FE86-4529-AA56-854B6F0D5036}" name="time"/>
    <tableColumn id="2" xr3:uid="{E7A5FFEB-8489-4D51-99E4-A81491459E4E}" name="moment" dataDxfId="23">
      <calculatedColumnFormula>-(Table5[[#This Row],[time]]-2)*2</calculatedColumnFormula>
    </tableColumn>
    <tableColumn id="3" xr3:uid="{5054E92F-543B-4907-8BB7-D5C6402DB9DE}" name="CAREA"/>
    <tableColumn id="4" xr3:uid="{21FED0F1-3204-4C15-AE9C-4B2B7876C2E6}" name="CFNM"/>
    <tableColumn id="5" xr3:uid="{9D1C749D-2DCE-4E1E-B88A-3D5E60613908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807BA5-8943-4A60-8E8D-1E9806AC25C4}" name="Table6" displayName="Table6" ref="Z9:AD30" totalsRowShown="0">
  <autoFilter ref="Z9:AD30" xr:uid="{4B3A2C4E-80DC-4E58-A4B7-A1C6667A57FB}"/>
  <tableColumns count="5">
    <tableColumn id="1" xr3:uid="{1C7DD53F-F6A4-49B2-BC7E-27CE883C5259}" name="time"/>
    <tableColumn id="2" xr3:uid="{5E212BEA-F20D-4ADC-AAE2-0CB40ACABD34}" name="moment" dataDxfId="21">
      <calculatedColumnFormula>-(Table6[[#This Row],[time]]-2)*2</calculatedColumnFormula>
    </tableColumn>
    <tableColumn id="3" xr3:uid="{BE6E3F44-4C1C-482F-8A73-6BFA8480CC8F}" name="CAREA"/>
    <tableColumn id="4" xr3:uid="{851C2A2D-D756-406D-A03A-7CDE7031FECA}" name="CFNM"/>
    <tableColumn id="5" xr3:uid="{7D4B9A0C-6F4C-4BBE-8928-5BAE5640CCF2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9F3C4D-9948-4A48-8B67-C07C44D95F6D}" name="Table7" displayName="Table7" ref="AE9:AI30" totalsRowShown="0">
  <autoFilter ref="AE9:AI30" xr:uid="{3DF76837-BC63-41B4-A642-51F529AB20F3}"/>
  <tableColumns count="5">
    <tableColumn id="1" xr3:uid="{3C40B321-EA00-487A-9D77-6555B62FB25F}" name="time"/>
    <tableColumn id="2" xr3:uid="{D4FD4A3D-2B2F-4972-AA80-2A5A358C5778}" name="moment" dataDxfId="19">
      <calculatedColumnFormula>-(Table7[[#This Row],[time]]-2)*2</calculatedColumnFormula>
    </tableColumn>
    <tableColumn id="3" xr3:uid="{D7DB17EB-D49B-4197-BDD7-2F30475CB1C1}" name="CAREA"/>
    <tableColumn id="4" xr3:uid="{02A86D9F-FAB2-4F8E-BEE3-741A7253B7D9}" name="CFNM"/>
    <tableColumn id="5" xr3:uid="{84A0D443-E42C-4AD3-92CE-F3F8847A6840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169D1E-7857-4B6C-8D50-AE096870816D}" name="Table8" displayName="Table8" ref="AJ9:AN30" totalsRowShown="0">
  <autoFilter ref="AJ9:AN30" xr:uid="{FD81B53C-EA8A-4DC2-922A-F4133FD23F11}"/>
  <tableColumns count="5">
    <tableColumn id="1" xr3:uid="{85FB30DA-B0F1-49EC-BDDF-7ED138B025E1}" name="time"/>
    <tableColumn id="2" xr3:uid="{C2BF0732-1B14-457B-83D5-50DBFF4CEB7D}" name="moment" dataDxfId="17">
      <calculatedColumnFormula>-(Table8[[#This Row],[time]]-2)*2</calculatedColumnFormula>
    </tableColumn>
    <tableColumn id="3" xr3:uid="{A5FD7B04-1DDC-4979-A86C-06EEBDC422FB}" name="CAREA"/>
    <tableColumn id="4" xr3:uid="{257BF6CC-F096-4C4D-8A7E-BB21B8A85D5B}" name="CFNM"/>
    <tableColumn id="5" xr3:uid="{01890D1B-71E6-4D2E-AC6B-D0039295C641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6D37EF-9BC5-4088-940E-8050431B8814}" name="Table110" displayName="Table110" ref="A37:E58" totalsRowShown="0">
  <autoFilter ref="A37:E58" xr:uid="{11E364B6-4F4E-4858-B2E4-1D6167149E30}"/>
  <tableColumns count="5">
    <tableColumn id="1" xr3:uid="{DB336065-4B29-4559-8E89-7AFC30F65340}" name="time"/>
    <tableColumn id="2" xr3:uid="{F8779D7E-86FF-4D19-A070-B38270E0E435}" name="moment" dataDxfId="15">
      <calculatedColumnFormula>(Table110[[#This Row],[time]]-2)*2</calculatedColumnFormula>
    </tableColumn>
    <tableColumn id="3" xr3:uid="{D5EA0D14-7155-4454-83A6-28FCFFD39115}" name="CAREA"/>
    <tableColumn id="4" xr3:uid="{B2F980F0-0F58-4E92-B061-9236610773FC}" name="CFNM"/>
    <tableColumn id="5" xr3:uid="{B32F6033-4F5B-469A-9BC7-2DFB1CE5FF29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51A8-D8C2-44F6-8C95-1055AD5002AB}">
  <dimension ref="A1:AN58"/>
  <sheetViews>
    <sheetView tabSelected="1" topLeftCell="A34" workbookViewId="0">
      <selection activeCell="D49" sqref="D49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91.082599999999999</v>
      </c>
      <c r="D10">
        <v>10.202299999999999</v>
      </c>
      <c r="E10" s="1">
        <f>Table1[[#This Row],[CFNM]]/Table1[[#This Row],[CAREA]]</f>
        <v>0.11201151482280917</v>
      </c>
      <c r="F10">
        <v>2</v>
      </c>
      <c r="G10">
        <f>-(Table2[[#This Row],[time]]-2)*2</f>
        <v>0</v>
      </c>
      <c r="H10">
        <v>95.835700000000003</v>
      </c>
      <c r="I10">
        <v>3.5654499999999998</v>
      </c>
      <c r="J10" s="1">
        <f>Table2[[#This Row],[CFNM]]/Table2[[#This Row],[CAREA]]</f>
        <v>3.7203776880640513E-2</v>
      </c>
      <c r="K10">
        <v>2</v>
      </c>
      <c r="L10">
        <f>-(Table3[[#This Row],[time]]-2)*2</f>
        <v>0</v>
      </c>
      <c r="M10">
        <v>89.253699999999995</v>
      </c>
      <c r="N10">
        <v>3.6436600000000001</v>
      </c>
      <c r="O10">
        <f>Table3[[#This Row],[CFNM]]/Table3[[#This Row],[CAREA]]</f>
        <v>4.0823629720672647E-2</v>
      </c>
      <c r="P10">
        <v>2</v>
      </c>
      <c r="Q10">
        <f>-(Table4[[#This Row],[time]]-2)*2</f>
        <v>0</v>
      </c>
      <c r="R10">
        <v>86.409400000000005</v>
      </c>
      <c r="S10">
        <v>6.4346899999999998</v>
      </c>
      <c r="T10">
        <f>Table4[[#This Row],[CFNM]]/Table4[[#This Row],[CAREA]]</f>
        <v>7.4467476918020484E-2</v>
      </c>
      <c r="U10">
        <v>2</v>
      </c>
      <c r="V10">
        <f>-(Table5[[#This Row],[time]]-2)*2</f>
        <v>0</v>
      </c>
      <c r="W10">
        <v>82.628699999999995</v>
      </c>
      <c r="X10">
        <v>8.5542400000000001</v>
      </c>
      <c r="Y10">
        <f>Table5[[#This Row],[CFNM]]/Table5[[#This Row],[CAREA]]</f>
        <v>0.1035262566154375</v>
      </c>
      <c r="Z10">
        <v>2</v>
      </c>
      <c r="AA10">
        <f>-(Table6[[#This Row],[time]]-2)*2</f>
        <v>0</v>
      </c>
      <c r="AB10">
        <v>88.863399999999999</v>
      </c>
      <c r="AC10">
        <v>15.0844</v>
      </c>
      <c r="AD10">
        <f>Table6[[#This Row],[CFNM]]/Table6[[#This Row],[CAREA]]</f>
        <v>0.1697481752892642</v>
      </c>
      <c r="AE10">
        <v>2</v>
      </c>
      <c r="AF10">
        <f>-(Table7[[#This Row],[time]]-2)*2</f>
        <v>0</v>
      </c>
      <c r="AG10">
        <v>78.953900000000004</v>
      </c>
      <c r="AH10">
        <v>19.6159</v>
      </c>
      <c r="AI10">
        <f>Table7[[#This Row],[CFNM]]/Table7[[#This Row],[CAREA]]</f>
        <v>0.24844751177585905</v>
      </c>
      <c r="AJ10">
        <v>2</v>
      </c>
      <c r="AK10">
        <f>-(Table8[[#This Row],[time]]-2)*2</f>
        <v>0</v>
      </c>
      <c r="AL10">
        <v>83.137299999999996</v>
      </c>
      <c r="AM10">
        <v>19.2331</v>
      </c>
      <c r="AN10">
        <f>Table8[[#This Row],[CFNM]]/Table8[[#This Row],[CAREA]]</f>
        <v>0.23134140752706669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90.947199999999995</v>
      </c>
      <c r="D11">
        <v>10.488799999999999</v>
      </c>
      <c r="E11">
        <f>Table1[[#This Row],[CFNM]]/Table1[[#This Row],[CAREA]]</f>
        <v>0.11532845431195243</v>
      </c>
      <c r="F11">
        <v>2.0512600000000001</v>
      </c>
      <c r="G11">
        <f>-(Table2[[#This Row],[time]]-2)*2</f>
        <v>-0.10252000000000017</v>
      </c>
      <c r="H11">
        <v>95.931799999999996</v>
      </c>
      <c r="I11">
        <v>3.6907999999999999</v>
      </c>
      <c r="J11">
        <f>Table2[[#This Row],[CFNM]]/Table2[[#This Row],[CAREA]]</f>
        <v>3.8473165311189828E-2</v>
      </c>
      <c r="K11">
        <v>2.0512600000000001</v>
      </c>
      <c r="L11">
        <f>-(Table3[[#This Row],[time]]-2)*2</f>
        <v>-0.10252000000000017</v>
      </c>
      <c r="M11">
        <v>89.099100000000007</v>
      </c>
      <c r="N11">
        <v>4.1821900000000003</v>
      </c>
      <c r="O11">
        <f>Table3[[#This Row],[CFNM]]/Table3[[#This Row],[CAREA]]</f>
        <v>4.6938633499103807E-2</v>
      </c>
      <c r="P11">
        <v>2.0512600000000001</v>
      </c>
      <c r="Q11">
        <f>-(Table4[[#This Row],[time]]-2)*2</f>
        <v>-0.10252000000000017</v>
      </c>
      <c r="R11">
        <v>86.475899999999996</v>
      </c>
      <c r="S11">
        <v>7.0826799999999999</v>
      </c>
      <c r="T11">
        <f>Table4[[#This Row],[CFNM]]/Table4[[#This Row],[CAREA]]</f>
        <v>8.1903513001888389E-2</v>
      </c>
      <c r="U11">
        <v>2.0512600000000001</v>
      </c>
      <c r="V11">
        <f>-(Table5[[#This Row],[time]]-2)*2</f>
        <v>-0.10252000000000017</v>
      </c>
      <c r="W11">
        <v>82.578400000000002</v>
      </c>
      <c r="X11">
        <v>9.9657999999999998</v>
      </c>
      <c r="Y11">
        <f>Table5[[#This Row],[CFNM]]/Table5[[#This Row],[CAREA]]</f>
        <v>0.12068289044108386</v>
      </c>
      <c r="Z11">
        <v>2.0512600000000001</v>
      </c>
      <c r="AA11">
        <f>-(Table6[[#This Row],[time]]-2)*2</f>
        <v>-0.10252000000000017</v>
      </c>
      <c r="AB11">
        <v>88.896500000000003</v>
      </c>
      <c r="AC11">
        <v>16.8566</v>
      </c>
      <c r="AD11">
        <f>Table6[[#This Row],[CFNM]]/Table6[[#This Row],[CAREA]]</f>
        <v>0.18962051374351072</v>
      </c>
      <c r="AE11">
        <v>2.0512600000000001</v>
      </c>
      <c r="AF11">
        <f>-(Table7[[#This Row],[time]]-2)*2</f>
        <v>-0.10252000000000017</v>
      </c>
      <c r="AG11">
        <v>79.0946</v>
      </c>
      <c r="AH11">
        <v>20.879200000000001</v>
      </c>
      <c r="AI11">
        <f>Table7[[#This Row],[CFNM]]/Table7[[#This Row],[CAREA]]</f>
        <v>0.26397756610438639</v>
      </c>
      <c r="AJ11">
        <v>2.0512600000000001</v>
      </c>
      <c r="AK11">
        <f>-(Table8[[#This Row],[time]]-2)*2</f>
        <v>-0.10252000000000017</v>
      </c>
      <c r="AL11">
        <v>83.0565</v>
      </c>
      <c r="AM11">
        <v>20.735900000000001</v>
      </c>
      <c r="AN11">
        <f>Table8[[#This Row],[CFNM]]/Table8[[#This Row],[CAREA]]</f>
        <v>0.24966017108835553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90.489699999999999</v>
      </c>
      <c r="D12">
        <v>11.1775</v>
      </c>
      <c r="E12">
        <f>Table1[[#This Row],[CFNM]]/Table1[[#This Row],[CAREA]]</f>
        <v>0.12352234563712776</v>
      </c>
      <c r="F12">
        <v>2.1153300000000002</v>
      </c>
      <c r="G12">
        <f>-(Table2[[#This Row],[time]]-2)*2</f>
        <v>-0.23066000000000031</v>
      </c>
      <c r="H12">
        <v>95.608699999999999</v>
      </c>
      <c r="I12">
        <v>3.8709799999999999</v>
      </c>
      <c r="J12">
        <f>Table2[[#This Row],[CFNM]]/Table2[[#This Row],[CAREA]]</f>
        <v>4.0487738040575802E-2</v>
      </c>
      <c r="K12">
        <v>2.1153300000000002</v>
      </c>
      <c r="L12">
        <f>-(Table3[[#This Row],[time]]-2)*2</f>
        <v>-0.23066000000000031</v>
      </c>
      <c r="M12">
        <v>89.031700000000001</v>
      </c>
      <c r="N12">
        <v>5.4512200000000002</v>
      </c>
      <c r="O12">
        <f>Table3[[#This Row],[CFNM]]/Table3[[#This Row],[CAREA]]</f>
        <v>6.1227854797785509E-2</v>
      </c>
      <c r="P12">
        <v>2.1153300000000002</v>
      </c>
      <c r="Q12">
        <f>-(Table4[[#This Row],[time]]-2)*2</f>
        <v>-0.23066000000000031</v>
      </c>
      <c r="R12">
        <v>86.638499999999993</v>
      </c>
      <c r="S12">
        <v>8.5016200000000008</v>
      </c>
      <c r="T12">
        <f>Table4[[#This Row],[CFNM]]/Table4[[#This Row],[CAREA]]</f>
        <v>9.8127506824333313E-2</v>
      </c>
      <c r="U12">
        <v>2.1153300000000002</v>
      </c>
      <c r="V12">
        <f>-(Table5[[#This Row],[time]]-2)*2</f>
        <v>-0.23066000000000031</v>
      </c>
      <c r="W12">
        <v>82.210999999999999</v>
      </c>
      <c r="X12">
        <v>13.7515</v>
      </c>
      <c r="Y12">
        <f>Table5[[#This Row],[CFNM]]/Table5[[#This Row],[CAREA]]</f>
        <v>0.1672708031771904</v>
      </c>
      <c r="Z12">
        <v>2.1153300000000002</v>
      </c>
      <c r="AA12">
        <f>-(Table6[[#This Row],[time]]-2)*2</f>
        <v>-0.23066000000000031</v>
      </c>
      <c r="AB12">
        <v>88.922399999999996</v>
      </c>
      <c r="AC12">
        <v>21.316400000000002</v>
      </c>
      <c r="AD12">
        <f>Table6[[#This Row],[CFNM]]/Table6[[#This Row],[CAREA]]</f>
        <v>0.23971912588953967</v>
      </c>
      <c r="AE12">
        <v>2.1153300000000002</v>
      </c>
      <c r="AF12">
        <f>-(Table7[[#This Row],[time]]-2)*2</f>
        <v>-0.23066000000000031</v>
      </c>
      <c r="AG12">
        <v>79.314300000000003</v>
      </c>
      <c r="AH12">
        <v>22.546500000000002</v>
      </c>
      <c r="AI12">
        <f>Table7[[#This Row],[CFNM]]/Table7[[#This Row],[CAREA]]</f>
        <v>0.28426778021113469</v>
      </c>
      <c r="AJ12">
        <v>2.1153300000000002</v>
      </c>
      <c r="AK12">
        <f>-(Table8[[#This Row],[time]]-2)*2</f>
        <v>-0.23066000000000031</v>
      </c>
      <c r="AL12">
        <v>82.881799999999998</v>
      </c>
      <c r="AM12">
        <v>22.903300000000002</v>
      </c>
      <c r="AN12">
        <f>Table8[[#This Row],[CFNM]]/Table8[[#This Row],[CAREA]]</f>
        <v>0.27633690387998333</v>
      </c>
    </row>
    <row r="13" spans="1:40" x14ac:dyDescent="0.3">
      <c r="A13">
        <v>2.16533</v>
      </c>
      <c r="B13">
        <f>-(Table1[[#This Row],[time]]-2)*2</f>
        <v>-0.33065999999999995</v>
      </c>
      <c r="C13">
        <v>89.924300000000002</v>
      </c>
      <c r="D13">
        <v>11.9871</v>
      </c>
      <c r="E13">
        <f>Table1[[#This Row],[CFNM]]/Table1[[#This Row],[CAREA]]</f>
        <v>0.1333021218958613</v>
      </c>
      <c r="F13">
        <v>2.16533</v>
      </c>
      <c r="G13">
        <f>-(Table2[[#This Row],[time]]-2)*2</f>
        <v>-0.33065999999999995</v>
      </c>
      <c r="H13">
        <v>95.047300000000007</v>
      </c>
      <c r="I13">
        <v>4.2595999999999998</v>
      </c>
      <c r="J13">
        <f>Table2[[#This Row],[CFNM]]/Table2[[#This Row],[CAREA]]</f>
        <v>4.4815581294786903E-2</v>
      </c>
      <c r="K13">
        <v>2.16533</v>
      </c>
      <c r="L13">
        <f>-(Table3[[#This Row],[time]]-2)*2</f>
        <v>-0.33065999999999995</v>
      </c>
      <c r="M13">
        <v>89.104299999999995</v>
      </c>
      <c r="N13">
        <v>6.8968100000000003</v>
      </c>
      <c r="O13">
        <f>Table3[[#This Row],[CFNM]]/Table3[[#This Row],[CAREA]]</f>
        <v>7.7401539544107306E-2</v>
      </c>
      <c r="P13">
        <v>2.16533</v>
      </c>
      <c r="Q13">
        <f>-(Table4[[#This Row],[time]]-2)*2</f>
        <v>-0.33065999999999995</v>
      </c>
      <c r="R13">
        <v>86.825000000000003</v>
      </c>
      <c r="S13">
        <v>10.177199999999999</v>
      </c>
      <c r="T13">
        <f>Table4[[#This Row],[CFNM]]/Table4[[#This Row],[CAREA]]</f>
        <v>0.11721508782032823</v>
      </c>
      <c r="U13">
        <v>2.16533</v>
      </c>
      <c r="V13">
        <f>-(Table5[[#This Row],[time]]-2)*2</f>
        <v>-0.33065999999999995</v>
      </c>
      <c r="W13">
        <v>81.886700000000005</v>
      </c>
      <c r="X13">
        <v>18.213999999999999</v>
      </c>
      <c r="Y13">
        <f>Table5[[#This Row],[CFNM]]/Table5[[#This Row],[CAREA]]</f>
        <v>0.22242928338790058</v>
      </c>
      <c r="Z13">
        <v>2.16533</v>
      </c>
      <c r="AA13">
        <f>-(Table6[[#This Row],[time]]-2)*2</f>
        <v>-0.33065999999999995</v>
      </c>
      <c r="AB13">
        <v>88.865499999999997</v>
      </c>
      <c r="AC13">
        <v>26.416899999999998</v>
      </c>
      <c r="AD13">
        <f>Table6[[#This Row],[CFNM]]/Table6[[#This Row],[CAREA]]</f>
        <v>0.2972683437329447</v>
      </c>
      <c r="AE13">
        <v>2.16533</v>
      </c>
      <c r="AF13">
        <f>-(Table7[[#This Row],[time]]-2)*2</f>
        <v>-0.33065999999999995</v>
      </c>
      <c r="AG13">
        <v>79.674000000000007</v>
      </c>
      <c r="AH13">
        <v>25.0717</v>
      </c>
      <c r="AI13">
        <f>Table7[[#This Row],[CFNM]]/Table7[[#This Row],[CAREA]]</f>
        <v>0.31467856515299847</v>
      </c>
      <c r="AJ13">
        <v>2.16533</v>
      </c>
      <c r="AK13">
        <f>-(Table8[[#This Row],[time]]-2)*2</f>
        <v>-0.33065999999999995</v>
      </c>
      <c r="AL13">
        <v>82.601299999999995</v>
      </c>
      <c r="AM13">
        <v>26.342500000000001</v>
      </c>
      <c r="AN13">
        <f>Table8[[#This Row],[CFNM]]/Table8[[#This Row],[CAREA]]</f>
        <v>0.31891144570363911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89.630799999999994</v>
      </c>
      <c r="D14">
        <v>12.4221</v>
      </c>
      <c r="E14">
        <f>Table1[[#This Row],[CFNM]]/Table1[[#This Row],[CAREA]]</f>
        <v>0.1385918679739554</v>
      </c>
      <c r="F14">
        <v>2.2246999999999999</v>
      </c>
      <c r="G14">
        <f>-(Table2[[#This Row],[time]]-2)*2</f>
        <v>-0.4493999999999998</v>
      </c>
      <c r="H14">
        <v>94.823700000000002</v>
      </c>
      <c r="I14">
        <v>4.4916700000000001</v>
      </c>
      <c r="J14">
        <f>Table2[[#This Row],[CFNM]]/Table2[[#This Row],[CAREA]]</f>
        <v>4.7368643071299683E-2</v>
      </c>
      <c r="K14">
        <v>2.2246999999999999</v>
      </c>
      <c r="L14">
        <f>-(Table3[[#This Row],[time]]-2)*2</f>
        <v>-0.4493999999999998</v>
      </c>
      <c r="M14">
        <v>88.887799999999999</v>
      </c>
      <c r="N14">
        <v>7.6632300000000004</v>
      </c>
      <c r="O14">
        <f>Table3[[#This Row],[CFNM]]/Table3[[#This Row],[CAREA]]</f>
        <v>8.6212393601821632E-2</v>
      </c>
      <c r="P14">
        <v>2.2246999999999999</v>
      </c>
      <c r="Q14">
        <f>-(Table4[[#This Row],[time]]-2)*2</f>
        <v>-0.4493999999999998</v>
      </c>
      <c r="R14">
        <v>86.922799999999995</v>
      </c>
      <c r="S14">
        <v>11.074199999999999</v>
      </c>
      <c r="T14">
        <f>Table4[[#This Row],[CFNM]]/Table4[[#This Row],[CAREA]]</f>
        <v>0.12740270676968529</v>
      </c>
      <c r="U14">
        <v>2.2246999999999999</v>
      </c>
      <c r="V14">
        <f>-(Table5[[#This Row],[time]]-2)*2</f>
        <v>-0.4493999999999998</v>
      </c>
      <c r="W14">
        <v>81.632199999999997</v>
      </c>
      <c r="X14">
        <v>20.4665</v>
      </c>
      <c r="Y14">
        <f>Table5[[#This Row],[CFNM]]/Table5[[#This Row],[CAREA]]</f>
        <v>0.25071601647389141</v>
      </c>
      <c r="Z14">
        <v>2.2246999999999999</v>
      </c>
      <c r="AA14">
        <f>-(Table6[[#This Row],[time]]-2)*2</f>
        <v>-0.4493999999999998</v>
      </c>
      <c r="AB14">
        <v>88.747399999999999</v>
      </c>
      <c r="AC14">
        <v>29.152899999999999</v>
      </c>
      <c r="AD14">
        <f>Table6[[#This Row],[CFNM]]/Table6[[#This Row],[CAREA]]</f>
        <v>0.32849300373870105</v>
      </c>
      <c r="AE14">
        <v>2.2246999999999999</v>
      </c>
      <c r="AF14">
        <f>-(Table7[[#This Row],[time]]-2)*2</f>
        <v>-0.4493999999999998</v>
      </c>
      <c r="AG14">
        <v>79.640100000000004</v>
      </c>
      <c r="AH14">
        <v>26.761099999999999</v>
      </c>
      <c r="AI14">
        <f>Table7[[#This Row],[CFNM]]/Table7[[#This Row],[CAREA]]</f>
        <v>0.33602544446830174</v>
      </c>
      <c r="AJ14">
        <v>2.2246999999999999</v>
      </c>
      <c r="AK14">
        <f>-(Table8[[#This Row],[time]]-2)*2</f>
        <v>-0.4493999999999998</v>
      </c>
      <c r="AL14">
        <v>82.437799999999996</v>
      </c>
      <c r="AM14">
        <v>28.512899999999998</v>
      </c>
      <c r="AN14">
        <f>Table8[[#This Row],[CFNM]]/Table8[[#This Row],[CAREA]]</f>
        <v>0.34587167537222002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89.109499999999997</v>
      </c>
      <c r="D15">
        <v>13.4697</v>
      </c>
      <c r="E15">
        <f>Table1[[#This Row],[CFNM]]/Table1[[#This Row],[CAREA]]</f>
        <v>0.15115896733793815</v>
      </c>
      <c r="F15">
        <v>2.2668900000000001</v>
      </c>
      <c r="G15">
        <f>-(Table2[[#This Row],[time]]-2)*2</f>
        <v>-0.53378000000000014</v>
      </c>
      <c r="H15">
        <v>94.452399999999997</v>
      </c>
      <c r="I15">
        <v>5.1496899999999997</v>
      </c>
      <c r="J15">
        <f>Table2[[#This Row],[CFNM]]/Table2[[#This Row],[CAREA]]</f>
        <v>5.4521536774078797E-2</v>
      </c>
      <c r="K15">
        <v>2.2668900000000001</v>
      </c>
      <c r="L15">
        <f>-(Table3[[#This Row],[time]]-2)*2</f>
        <v>-0.53378000000000014</v>
      </c>
      <c r="M15">
        <v>89.017700000000005</v>
      </c>
      <c r="N15">
        <v>9.0905900000000006</v>
      </c>
      <c r="O15">
        <f>Table3[[#This Row],[CFNM]]/Table3[[#This Row],[CAREA]]</f>
        <v>0.10212115118678645</v>
      </c>
      <c r="P15">
        <v>2.2668900000000001</v>
      </c>
      <c r="Q15">
        <f>-(Table4[[#This Row],[time]]-2)*2</f>
        <v>-0.53378000000000014</v>
      </c>
      <c r="R15">
        <v>87.058099999999996</v>
      </c>
      <c r="S15">
        <v>12.941800000000001</v>
      </c>
      <c r="T15">
        <f>Table4[[#This Row],[CFNM]]/Table4[[#This Row],[CAREA]]</f>
        <v>0.14865704627139809</v>
      </c>
      <c r="U15">
        <v>2.2668900000000001</v>
      </c>
      <c r="V15">
        <f>-(Table5[[#This Row],[time]]-2)*2</f>
        <v>-0.53378000000000014</v>
      </c>
      <c r="W15">
        <v>81.542299999999997</v>
      </c>
      <c r="X15">
        <v>24.373899999999999</v>
      </c>
      <c r="Y15">
        <f>Table5[[#This Row],[CFNM]]/Table5[[#This Row],[CAREA]]</f>
        <v>0.29891111729740272</v>
      </c>
      <c r="Z15">
        <v>2.2668900000000001</v>
      </c>
      <c r="AA15">
        <f>-(Table6[[#This Row],[time]]-2)*2</f>
        <v>-0.53378000000000014</v>
      </c>
      <c r="AB15">
        <v>89.056299999999993</v>
      </c>
      <c r="AC15">
        <v>34.025300000000001</v>
      </c>
      <c r="AD15">
        <f>Table6[[#This Row],[CFNM]]/Table6[[#This Row],[CAREA]]</f>
        <v>0.38206505323037232</v>
      </c>
      <c r="AE15">
        <v>2.2668900000000001</v>
      </c>
      <c r="AF15">
        <f>-(Table7[[#This Row],[time]]-2)*2</f>
        <v>-0.53378000000000014</v>
      </c>
      <c r="AG15">
        <v>79.865099999999998</v>
      </c>
      <c r="AH15">
        <v>30.218299999999999</v>
      </c>
      <c r="AI15">
        <f>Table7[[#This Row],[CFNM]]/Table7[[#This Row],[CAREA]]</f>
        <v>0.37836677096754401</v>
      </c>
      <c r="AJ15">
        <v>2.2668900000000001</v>
      </c>
      <c r="AK15">
        <f>-(Table8[[#This Row],[time]]-2)*2</f>
        <v>-0.53378000000000014</v>
      </c>
      <c r="AL15">
        <v>82.143000000000001</v>
      </c>
      <c r="AM15">
        <v>32.5505</v>
      </c>
      <c r="AN15">
        <f>Table8[[#This Row],[CFNM]]/Table8[[#This Row],[CAREA]]</f>
        <v>0.39626626736301329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88.784300000000002</v>
      </c>
      <c r="D16">
        <v>14.6083</v>
      </c>
      <c r="E16">
        <f>Table1[[#This Row],[CFNM]]/Table1[[#This Row],[CAREA]]</f>
        <v>0.16453697331622821</v>
      </c>
      <c r="F16">
        <v>2.3262700000000001</v>
      </c>
      <c r="G16">
        <f>-(Table2[[#This Row],[time]]-2)*2</f>
        <v>-0.65254000000000012</v>
      </c>
      <c r="H16">
        <v>94.168599999999998</v>
      </c>
      <c r="I16">
        <v>6.0569899999999999</v>
      </c>
      <c r="J16">
        <f>Table2[[#This Row],[CFNM]]/Table2[[#This Row],[CAREA]]</f>
        <v>6.4320697132589838E-2</v>
      </c>
      <c r="K16">
        <v>2.3262700000000001</v>
      </c>
      <c r="L16">
        <f>-(Table3[[#This Row],[time]]-2)*2</f>
        <v>-0.65254000000000012</v>
      </c>
      <c r="M16">
        <v>89.138800000000003</v>
      </c>
      <c r="N16">
        <v>10.364100000000001</v>
      </c>
      <c r="O16">
        <f>Table3[[#This Row],[CFNM]]/Table3[[#This Row],[CAREA]]</f>
        <v>0.11626923404847272</v>
      </c>
      <c r="P16">
        <v>2.3262700000000001</v>
      </c>
      <c r="Q16">
        <f>-(Table4[[#This Row],[time]]-2)*2</f>
        <v>-0.65254000000000012</v>
      </c>
      <c r="R16">
        <v>87.144400000000005</v>
      </c>
      <c r="S16">
        <v>14.7196</v>
      </c>
      <c r="T16">
        <f>Table4[[#This Row],[CFNM]]/Table4[[#This Row],[CAREA]]</f>
        <v>0.1689104520772419</v>
      </c>
      <c r="U16">
        <v>2.3262700000000001</v>
      </c>
      <c r="V16">
        <f>-(Table5[[#This Row],[time]]-2)*2</f>
        <v>-0.65254000000000012</v>
      </c>
      <c r="W16">
        <v>80.970200000000006</v>
      </c>
      <c r="X16">
        <v>27.1845</v>
      </c>
      <c r="Y16">
        <f>Table5[[#This Row],[CFNM]]/Table5[[#This Row],[CAREA]]</f>
        <v>0.33573462829534811</v>
      </c>
      <c r="Z16">
        <v>2.3262700000000001</v>
      </c>
      <c r="AA16">
        <f>-(Table6[[#This Row],[time]]-2)*2</f>
        <v>-0.65254000000000012</v>
      </c>
      <c r="AB16">
        <v>89.007300000000001</v>
      </c>
      <c r="AC16">
        <v>37.909500000000001</v>
      </c>
      <c r="AD16">
        <f>Table6[[#This Row],[CFNM]]/Table6[[#This Row],[CAREA]]</f>
        <v>0.42591450364183614</v>
      </c>
      <c r="AE16">
        <v>2.3262700000000001</v>
      </c>
      <c r="AF16">
        <f>-(Table7[[#This Row],[time]]-2)*2</f>
        <v>-0.65254000000000012</v>
      </c>
      <c r="AG16">
        <v>80.186000000000007</v>
      </c>
      <c r="AH16">
        <v>33.631300000000003</v>
      </c>
      <c r="AI16">
        <f>Table7[[#This Row],[CFNM]]/Table7[[#This Row],[CAREA]]</f>
        <v>0.41941610754994635</v>
      </c>
      <c r="AJ16">
        <v>2.3262700000000001</v>
      </c>
      <c r="AK16">
        <f>-(Table8[[#This Row],[time]]-2)*2</f>
        <v>-0.65254000000000012</v>
      </c>
      <c r="AL16">
        <v>81.753500000000003</v>
      </c>
      <c r="AM16">
        <v>36.014699999999998</v>
      </c>
      <c r="AN16">
        <f>Table8[[#This Row],[CFNM]]/Table8[[#This Row],[CAREA]]</f>
        <v>0.44052792846789429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88.611699999999999</v>
      </c>
      <c r="D17">
        <v>15.665699999999999</v>
      </c>
      <c r="E17">
        <f>Table1[[#This Row],[CFNM]]/Table1[[#This Row],[CAREA]]</f>
        <v>0.17679042383793561</v>
      </c>
      <c r="F17">
        <v>2.3684599999999998</v>
      </c>
      <c r="G17">
        <f>-(Table2[[#This Row],[time]]-2)*2</f>
        <v>-0.73691999999999958</v>
      </c>
      <c r="H17">
        <v>93.880499999999998</v>
      </c>
      <c r="I17">
        <v>6.8646900000000004</v>
      </c>
      <c r="J17">
        <f>Table2[[#This Row],[CFNM]]/Table2[[#This Row],[CAREA]]</f>
        <v>7.3121574767923053E-2</v>
      </c>
      <c r="K17">
        <v>2.3684599999999998</v>
      </c>
      <c r="L17">
        <f>-(Table3[[#This Row],[time]]-2)*2</f>
        <v>-0.73691999999999958</v>
      </c>
      <c r="M17">
        <v>88.506</v>
      </c>
      <c r="N17">
        <v>11.575100000000001</v>
      </c>
      <c r="O17">
        <f>Table3[[#This Row],[CFNM]]/Table3[[#This Row],[CAREA]]</f>
        <v>0.13078322373624388</v>
      </c>
      <c r="P17">
        <v>2.3684599999999998</v>
      </c>
      <c r="Q17">
        <f>-(Table4[[#This Row],[time]]-2)*2</f>
        <v>-0.73691999999999958</v>
      </c>
      <c r="R17">
        <v>87.210300000000004</v>
      </c>
      <c r="S17">
        <v>16.2728</v>
      </c>
      <c r="T17">
        <f>Table4[[#This Row],[CFNM]]/Table4[[#This Row],[CAREA]]</f>
        <v>0.18659263871354645</v>
      </c>
      <c r="U17">
        <v>2.3684599999999998</v>
      </c>
      <c r="V17">
        <f>-(Table5[[#This Row],[time]]-2)*2</f>
        <v>-0.73691999999999958</v>
      </c>
      <c r="W17">
        <v>80.416499999999999</v>
      </c>
      <c r="X17">
        <v>29.577100000000002</v>
      </c>
      <c r="Y17">
        <f>Table5[[#This Row],[CFNM]]/Table5[[#This Row],[CAREA]]</f>
        <v>0.36779889699253265</v>
      </c>
      <c r="Z17">
        <v>2.3684599999999998</v>
      </c>
      <c r="AA17">
        <f>-(Table6[[#This Row],[time]]-2)*2</f>
        <v>-0.73691999999999958</v>
      </c>
      <c r="AB17">
        <v>88.491399999999999</v>
      </c>
      <c r="AC17">
        <v>41.145099999999999</v>
      </c>
      <c r="AD17">
        <f>Table6[[#This Row],[CFNM]]/Table6[[#This Row],[CAREA]]</f>
        <v>0.46496156688672574</v>
      </c>
      <c r="AE17">
        <v>2.3684599999999998</v>
      </c>
      <c r="AF17">
        <f>-(Table7[[#This Row],[time]]-2)*2</f>
        <v>-0.73691999999999958</v>
      </c>
      <c r="AG17">
        <v>80.112099999999998</v>
      </c>
      <c r="AH17">
        <v>36.715899999999998</v>
      </c>
      <c r="AI17">
        <f>Table7[[#This Row],[CFNM]]/Table7[[#This Row],[CAREA]]</f>
        <v>0.45830654794968551</v>
      </c>
      <c r="AJ17">
        <v>2.3684599999999998</v>
      </c>
      <c r="AK17">
        <f>-(Table8[[#This Row],[time]]-2)*2</f>
        <v>-0.73691999999999958</v>
      </c>
      <c r="AL17">
        <v>81.570599999999999</v>
      </c>
      <c r="AM17">
        <v>39.059399999999997</v>
      </c>
      <c r="AN17">
        <f>Table8[[#This Row],[CFNM]]/Table8[[#This Row],[CAREA]]</f>
        <v>0.47884164147376623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88.383099999999999</v>
      </c>
      <c r="D18">
        <v>16.849499999999999</v>
      </c>
      <c r="E18">
        <f>Table1[[#This Row],[CFNM]]/Table1[[#This Row],[CAREA]]</f>
        <v>0.19064164981766876</v>
      </c>
      <c r="F18">
        <v>2.4278300000000002</v>
      </c>
      <c r="G18">
        <f>-(Table2[[#This Row],[time]]-2)*2</f>
        <v>-0.85566000000000031</v>
      </c>
      <c r="H18">
        <v>93.461399999999998</v>
      </c>
      <c r="I18">
        <v>7.8264500000000004</v>
      </c>
      <c r="J18">
        <f>Table2[[#This Row],[CFNM]]/Table2[[#This Row],[CAREA]]</f>
        <v>8.3739918297821347E-2</v>
      </c>
      <c r="K18">
        <v>2.4278300000000002</v>
      </c>
      <c r="L18">
        <f>-(Table3[[#This Row],[time]]-2)*2</f>
        <v>-0.85566000000000031</v>
      </c>
      <c r="M18">
        <v>88.624799999999993</v>
      </c>
      <c r="N18">
        <v>13.0098</v>
      </c>
      <c r="O18">
        <f>Table3[[#This Row],[CFNM]]/Table3[[#This Row],[CAREA]]</f>
        <v>0.14679638205107376</v>
      </c>
      <c r="P18">
        <v>2.4278300000000002</v>
      </c>
      <c r="Q18">
        <f>-(Table4[[#This Row],[time]]-2)*2</f>
        <v>-0.85566000000000031</v>
      </c>
      <c r="R18">
        <v>87.316299999999998</v>
      </c>
      <c r="S18">
        <v>18.121200000000002</v>
      </c>
      <c r="T18">
        <f>Table4[[#This Row],[CFNM]]/Table4[[#This Row],[CAREA]]</f>
        <v>0.20753513376082131</v>
      </c>
      <c r="U18">
        <v>2.4278300000000002</v>
      </c>
      <c r="V18">
        <f>-(Table5[[#This Row],[time]]-2)*2</f>
        <v>-0.85566000000000031</v>
      </c>
      <c r="W18">
        <v>79.297499999999999</v>
      </c>
      <c r="X18">
        <v>32.084400000000002</v>
      </c>
      <c r="Y18">
        <f>Table5[[#This Row],[CFNM]]/Table5[[#This Row],[CAREA]]</f>
        <v>0.40460796368107449</v>
      </c>
      <c r="Z18">
        <v>2.4278300000000002</v>
      </c>
      <c r="AA18">
        <f>-(Table6[[#This Row],[time]]-2)*2</f>
        <v>-0.85566000000000031</v>
      </c>
      <c r="AB18">
        <v>87.749399999999994</v>
      </c>
      <c r="AC18">
        <v>44.813699999999997</v>
      </c>
      <c r="AD18">
        <f>Table6[[#This Row],[CFNM]]/Table6[[#This Row],[CAREA]]</f>
        <v>0.51070092786959231</v>
      </c>
      <c r="AE18">
        <v>2.4278300000000002</v>
      </c>
      <c r="AF18">
        <f>-(Table7[[#This Row],[time]]-2)*2</f>
        <v>-0.85566000000000031</v>
      </c>
      <c r="AG18">
        <v>80.006900000000002</v>
      </c>
      <c r="AH18">
        <v>40.352699999999999</v>
      </c>
      <c r="AI18">
        <f>Table7[[#This Row],[CFNM]]/Table7[[#This Row],[CAREA]]</f>
        <v>0.50436524849731712</v>
      </c>
      <c r="AJ18">
        <v>2.4278300000000002</v>
      </c>
      <c r="AK18">
        <f>-(Table8[[#This Row],[time]]-2)*2</f>
        <v>-0.85566000000000031</v>
      </c>
      <c r="AL18">
        <v>81.3857</v>
      </c>
      <c r="AM18">
        <v>42.646099999999997</v>
      </c>
      <c r="AN18">
        <f>Table8[[#This Row],[CFNM]]/Table8[[#This Row],[CAREA]]</f>
        <v>0.5239999164472382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88.192400000000006</v>
      </c>
      <c r="D19">
        <v>17.993600000000001</v>
      </c>
      <c r="E19">
        <f>Table1[[#This Row],[CFNM]]/Table1[[#This Row],[CAREA]]</f>
        <v>0.20402665082251983</v>
      </c>
      <c r="F19">
        <v>2.4542000000000002</v>
      </c>
      <c r="G19">
        <f>-(Table2[[#This Row],[time]]-2)*2</f>
        <v>-0.90840000000000032</v>
      </c>
      <c r="H19">
        <v>93.206199999999995</v>
      </c>
      <c r="I19">
        <v>8.7760499999999997</v>
      </c>
      <c r="J19">
        <f>Table2[[#This Row],[CFNM]]/Table2[[#This Row],[CAREA]]</f>
        <v>9.415736292220904E-2</v>
      </c>
      <c r="K19">
        <v>2.4542000000000002</v>
      </c>
      <c r="L19">
        <f>-(Table3[[#This Row],[time]]-2)*2</f>
        <v>-0.90840000000000032</v>
      </c>
      <c r="M19">
        <v>88.763800000000003</v>
      </c>
      <c r="N19">
        <v>14.4832</v>
      </c>
      <c r="O19">
        <f>Table3[[#This Row],[CFNM]]/Table3[[#This Row],[CAREA]]</f>
        <v>0.1631656148114434</v>
      </c>
      <c r="P19">
        <v>2.4542000000000002</v>
      </c>
      <c r="Q19">
        <f>-(Table4[[#This Row],[time]]-2)*2</f>
        <v>-0.90840000000000032</v>
      </c>
      <c r="R19">
        <v>87.424800000000005</v>
      </c>
      <c r="S19">
        <v>20.0261</v>
      </c>
      <c r="T19">
        <f>Table4[[#This Row],[CFNM]]/Table4[[#This Row],[CAREA]]</f>
        <v>0.22906658064988422</v>
      </c>
      <c r="U19">
        <v>2.4542000000000002</v>
      </c>
      <c r="V19">
        <f>-(Table5[[#This Row],[time]]-2)*2</f>
        <v>-0.90840000000000032</v>
      </c>
      <c r="W19">
        <v>78.456000000000003</v>
      </c>
      <c r="X19">
        <v>34.5443</v>
      </c>
      <c r="Y19">
        <f>Table5[[#This Row],[CFNM]]/Table5[[#This Row],[CAREA]]</f>
        <v>0.44030157030692363</v>
      </c>
      <c r="Z19">
        <v>2.4542000000000002</v>
      </c>
      <c r="AA19">
        <f>-(Table6[[#This Row],[time]]-2)*2</f>
        <v>-0.90840000000000032</v>
      </c>
      <c r="AB19">
        <v>87.056200000000004</v>
      </c>
      <c r="AC19">
        <v>48.367699999999999</v>
      </c>
      <c r="AD19">
        <f>Table6[[#This Row],[CFNM]]/Table6[[#This Row],[CAREA]]</f>
        <v>0.55559167526264641</v>
      </c>
      <c r="AE19">
        <v>2.4542000000000002</v>
      </c>
      <c r="AF19">
        <f>-(Table7[[#This Row],[time]]-2)*2</f>
        <v>-0.90840000000000032</v>
      </c>
      <c r="AG19">
        <v>79.694800000000001</v>
      </c>
      <c r="AH19">
        <v>43.995699999999999</v>
      </c>
      <c r="AI19">
        <f>Table7[[#This Row],[CFNM]]/Table7[[#This Row],[CAREA]]</f>
        <v>0.55205232963756734</v>
      </c>
      <c r="AJ19">
        <v>2.4542000000000002</v>
      </c>
      <c r="AK19">
        <f>-(Table8[[#This Row],[time]]-2)*2</f>
        <v>-0.90840000000000032</v>
      </c>
      <c r="AL19">
        <v>80.402900000000002</v>
      </c>
      <c r="AM19">
        <v>46.225200000000001</v>
      </c>
      <c r="AN19">
        <f>Table8[[#This Row],[CFNM]]/Table8[[#This Row],[CAREA]]</f>
        <v>0.57491956135910516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88.043400000000005</v>
      </c>
      <c r="D20">
        <v>18.960100000000001</v>
      </c>
      <c r="E20">
        <f>Table1[[#This Row],[CFNM]]/Table1[[#This Row],[CAREA]]</f>
        <v>0.21534947537237317</v>
      </c>
      <c r="F20">
        <v>2.5061499999999999</v>
      </c>
      <c r="G20">
        <f>-(Table2[[#This Row],[time]]-2)*2</f>
        <v>-1.0122999999999998</v>
      </c>
      <c r="H20">
        <v>93.103399999999993</v>
      </c>
      <c r="I20">
        <v>9.63584</v>
      </c>
      <c r="J20">
        <f>Table2[[#This Row],[CFNM]]/Table2[[#This Row],[CAREA]]</f>
        <v>0.10349611292391041</v>
      </c>
      <c r="K20">
        <v>2.5061499999999999</v>
      </c>
      <c r="L20">
        <f>-(Table3[[#This Row],[time]]-2)*2</f>
        <v>-1.0122999999999998</v>
      </c>
      <c r="M20">
        <v>88.933000000000007</v>
      </c>
      <c r="N20">
        <v>15.831300000000001</v>
      </c>
      <c r="O20">
        <f>Table3[[#This Row],[CFNM]]/Table3[[#This Row],[CAREA]]</f>
        <v>0.17801378565886677</v>
      </c>
      <c r="P20">
        <v>2.5061499999999999</v>
      </c>
      <c r="Q20">
        <f>-(Table4[[#This Row],[time]]-2)*2</f>
        <v>-1.0122999999999998</v>
      </c>
      <c r="R20">
        <v>87.854699999999994</v>
      </c>
      <c r="S20">
        <v>21.786999999999999</v>
      </c>
      <c r="T20">
        <f>Table4[[#This Row],[CFNM]]/Table4[[#This Row],[CAREA]]</f>
        <v>0.2479890091252944</v>
      </c>
      <c r="U20">
        <v>2.5061499999999999</v>
      </c>
      <c r="V20">
        <f>-(Table5[[#This Row],[time]]-2)*2</f>
        <v>-1.0122999999999998</v>
      </c>
      <c r="W20">
        <v>77.776700000000005</v>
      </c>
      <c r="X20">
        <v>36.753999999999998</v>
      </c>
      <c r="Y20">
        <f>Table5[[#This Row],[CFNM]]/Table5[[#This Row],[CAREA]]</f>
        <v>0.47255797687482237</v>
      </c>
      <c r="Z20">
        <v>2.5061499999999999</v>
      </c>
      <c r="AA20">
        <f>-(Table6[[#This Row],[time]]-2)*2</f>
        <v>-1.0122999999999998</v>
      </c>
      <c r="AB20">
        <v>86.361400000000003</v>
      </c>
      <c r="AC20">
        <v>51.447499999999998</v>
      </c>
      <c r="AD20">
        <f>Table6[[#This Row],[CFNM]]/Table6[[#This Row],[CAREA]]</f>
        <v>0.59572332083546575</v>
      </c>
      <c r="AE20">
        <v>2.5061499999999999</v>
      </c>
      <c r="AF20">
        <f>-(Table7[[#This Row],[time]]-2)*2</f>
        <v>-1.0122999999999998</v>
      </c>
      <c r="AG20">
        <v>79.275700000000001</v>
      </c>
      <c r="AH20">
        <v>47.258699999999997</v>
      </c>
      <c r="AI20">
        <f>Table7[[#This Row],[CFNM]]/Table7[[#This Row],[CAREA]]</f>
        <v>0.59613097077666921</v>
      </c>
      <c r="AJ20">
        <v>2.5061499999999999</v>
      </c>
      <c r="AK20">
        <f>-(Table8[[#This Row],[time]]-2)*2</f>
        <v>-1.0122999999999998</v>
      </c>
      <c r="AL20">
        <v>80.126000000000005</v>
      </c>
      <c r="AM20">
        <v>49.441400000000002</v>
      </c>
      <c r="AN20">
        <f>Table8[[#This Row],[CFNM]]/Table8[[#This Row],[CAREA]]</f>
        <v>0.61704565309637316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87.793300000000002</v>
      </c>
      <c r="D21">
        <v>20.015799999999999</v>
      </c>
      <c r="E21">
        <f>Table1[[#This Row],[CFNM]]/Table1[[#This Row],[CAREA]]</f>
        <v>0.2279877849448648</v>
      </c>
      <c r="F21">
        <v>2.5507599999999999</v>
      </c>
      <c r="G21">
        <f>-(Table2[[#This Row],[time]]-2)*2</f>
        <v>-1.1015199999999998</v>
      </c>
      <c r="H21">
        <v>92.998000000000005</v>
      </c>
      <c r="I21">
        <v>10.6412</v>
      </c>
      <c r="J21">
        <f>Table2[[#This Row],[CFNM]]/Table2[[#This Row],[CAREA]]</f>
        <v>0.11442396610679799</v>
      </c>
      <c r="K21">
        <v>2.5507599999999999</v>
      </c>
      <c r="L21">
        <f>-(Table3[[#This Row],[time]]-2)*2</f>
        <v>-1.1015199999999998</v>
      </c>
      <c r="M21">
        <v>89.122900000000001</v>
      </c>
      <c r="N21">
        <v>17.495699999999999</v>
      </c>
      <c r="O21">
        <f>Table3[[#This Row],[CFNM]]/Table3[[#This Row],[CAREA]]</f>
        <v>0.19630981487361834</v>
      </c>
      <c r="P21">
        <v>2.5507599999999999</v>
      </c>
      <c r="Q21">
        <f>-(Table4[[#This Row],[time]]-2)*2</f>
        <v>-1.1015199999999998</v>
      </c>
      <c r="R21">
        <v>88.062600000000003</v>
      </c>
      <c r="S21">
        <v>23.8705</v>
      </c>
      <c r="T21">
        <f>Table4[[#This Row],[CFNM]]/Table4[[#This Row],[CAREA]]</f>
        <v>0.27106285755814613</v>
      </c>
      <c r="U21">
        <v>2.5507599999999999</v>
      </c>
      <c r="V21">
        <f>-(Table5[[#This Row],[time]]-2)*2</f>
        <v>-1.1015199999999998</v>
      </c>
      <c r="W21">
        <v>76.834000000000003</v>
      </c>
      <c r="X21">
        <v>39.321899999999999</v>
      </c>
      <c r="Y21">
        <f>Table5[[#This Row],[CFNM]]/Table5[[#This Row],[CAREA]]</f>
        <v>0.51177733815758641</v>
      </c>
      <c r="Z21">
        <v>2.5507599999999999</v>
      </c>
      <c r="AA21">
        <f>-(Table6[[#This Row],[time]]-2)*2</f>
        <v>-1.1015199999999998</v>
      </c>
      <c r="AB21">
        <v>84.807699999999997</v>
      </c>
      <c r="AC21">
        <v>55.056899999999999</v>
      </c>
      <c r="AD21">
        <f>Table6[[#This Row],[CFNM]]/Table6[[#This Row],[CAREA]]</f>
        <v>0.64919694791864424</v>
      </c>
      <c r="AE21">
        <v>2.5507599999999999</v>
      </c>
      <c r="AF21">
        <f>-(Table7[[#This Row],[time]]-2)*2</f>
        <v>-1.1015199999999998</v>
      </c>
      <c r="AG21">
        <v>78.394599999999997</v>
      </c>
      <c r="AH21">
        <v>51.333599999999997</v>
      </c>
      <c r="AI21">
        <f>Table7[[#This Row],[CFNM]]/Table7[[#This Row],[CAREA]]</f>
        <v>0.654810407859725</v>
      </c>
      <c r="AJ21">
        <v>2.5507599999999999</v>
      </c>
      <c r="AK21">
        <f>-(Table8[[#This Row],[time]]-2)*2</f>
        <v>-1.1015199999999998</v>
      </c>
      <c r="AL21">
        <v>79.815799999999996</v>
      </c>
      <c r="AM21">
        <v>53.1631</v>
      </c>
      <c r="AN21">
        <f>Table8[[#This Row],[CFNM]]/Table8[[#This Row],[CAREA]]</f>
        <v>0.66607238165876936</v>
      </c>
    </row>
    <row r="22" spans="1:40" x14ac:dyDescent="0.3">
      <c r="A22">
        <v>2.60453</v>
      </c>
      <c r="B22">
        <f>-(Table1[[#This Row],[time]]-2)*2</f>
        <v>-1.20906</v>
      </c>
      <c r="C22">
        <v>87.674800000000005</v>
      </c>
      <c r="D22">
        <v>20.9055</v>
      </c>
      <c r="E22">
        <f>Table1[[#This Row],[CFNM]]/Table1[[#This Row],[CAREA]]</f>
        <v>0.23844365769867737</v>
      </c>
      <c r="F22">
        <v>2.60453</v>
      </c>
      <c r="G22">
        <f>-(Table2[[#This Row],[time]]-2)*2</f>
        <v>-1.20906</v>
      </c>
      <c r="H22">
        <v>92.904499999999999</v>
      </c>
      <c r="I22">
        <v>11.5116</v>
      </c>
      <c r="J22">
        <f>Table2[[#This Row],[CFNM]]/Table2[[#This Row],[CAREA]]</f>
        <v>0.12390788390228676</v>
      </c>
      <c r="K22">
        <v>2.60453</v>
      </c>
      <c r="L22">
        <f>-(Table3[[#This Row],[time]]-2)*2</f>
        <v>-1.20906</v>
      </c>
      <c r="M22">
        <v>89.257999999999996</v>
      </c>
      <c r="N22">
        <v>19.077400000000001</v>
      </c>
      <c r="O22">
        <f>Table3[[#This Row],[CFNM]]/Table3[[#This Row],[CAREA]]</f>
        <v>0.21373322279235477</v>
      </c>
      <c r="P22">
        <v>2.60453</v>
      </c>
      <c r="Q22">
        <f>-(Table4[[#This Row],[time]]-2)*2</f>
        <v>-1.20906</v>
      </c>
      <c r="R22">
        <v>88.203999999999994</v>
      </c>
      <c r="S22">
        <v>25.742799999999999</v>
      </c>
      <c r="T22">
        <f>Table4[[#This Row],[CFNM]]/Table4[[#This Row],[CAREA]]</f>
        <v>0.29185524466010615</v>
      </c>
      <c r="U22">
        <v>2.60453</v>
      </c>
      <c r="V22">
        <f>-(Table5[[#This Row],[time]]-2)*2</f>
        <v>-1.20906</v>
      </c>
      <c r="W22">
        <v>75.917599999999993</v>
      </c>
      <c r="X22">
        <v>41.576999999999998</v>
      </c>
      <c r="Y22">
        <f>Table5[[#This Row],[CFNM]]/Table5[[#This Row],[CAREA]]</f>
        <v>0.54765956774186753</v>
      </c>
      <c r="Z22">
        <v>2.60453</v>
      </c>
      <c r="AA22">
        <f>-(Table6[[#This Row],[time]]-2)*2</f>
        <v>-1.20906</v>
      </c>
      <c r="AB22">
        <v>84.089100000000002</v>
      </c>
      <c r="AC22">
        <v>58.17</v>
      </c>
      <c r="AD22">
        <f>Table6[[#This Row],[CFNM]]/Table6[[#This Row],[CAREA]]</f>
        <v>0.69176623367356771</v>
      </c>
      <c r="AE22">
        <v>2.60453</v>
      </c>
      <c r="AF22">
        <f>-(Table7[[#This Row],[time]]-2)*2</f>
        <v>-1.20906</v>
      </c>
      <c r="AG22">
        <v>77.665999999999997</v>
      </c>
      <c r="AH22">
        <v>54.975099999999998</v>
      </c>
      <c r="AI22">
        <f>Table7[[#This Row],[CFNM]]/Table7[[#This Row],[CAREA]]</f>
        <v>0.70783998145906835</v>
      </c>
      <c r="AJ22">
        <v>2.60453</v>
      </c>
      <c r="AK22">
        <f>-(Table8[[#This Row],[time]]-2)*2</f>
        <v>-1.20906</v>
      </c>
      <c r="AL22">
        <v>79.624399999999994</v>
      </c>
      <c r="AM22">
        <v>56.578099999999999</v>
      </c>
      <c r="AN22">
        <f>Table8[[#This Row],[CFNM]]/Table8[[#This Row],[CAREA]]</f>
        <v>0.7105623401871789</v>
      </c>
    </row>
    <row r="23" spans="1:40" x14ac:dyDescent="0.3">
      <c r="A23">
        <v>2.65273</v>
      </c>
      <c r="B23">
        <f>-(Table1[[#This Row],[time]]-2)*2</f>
        <v>-1.3054600000000001</v>
      </c>
      <c r="C23">
        <v>87.303700000000006</v>
      </c>
      <c r="D23">
        <v>21.7606</v>
      </c>
      <c r="E23">
        <f>Table1[[#This Row],[CFNM]]/Table1[[#This Row],[CAREA]]</f>
        <v>0.2492517499258336</v>
      </c>
      <c r="F23">
        <v>2.65273</v>
      </c>
      <c r="G23">
        <f>-(Table2[[#This Row],[time]]-2)*2</f>
        <v>-1.3054600000000001</v>
      </c>
      <c r="H23">
        <v>92.822500000000005</v>
      </c>
      <c r="I23">
        <v>12.4552</v>
      </c>
      <c r="J23">
        <f>Table2[[#This Row],[CFNM]]/Table2[[#This Row],[CAREA]]</f>
        <v>0.13418298365159309</v>
      </c>
      <c r="K23">
        <v>2.65273</v>
      </c>
      <c r="L23">
        <f>-(Table3[[#This Row],[time]]-2)*2</f>
        <v>-1.3054600000000001</v>
      </c>
      <c r="M23">
        <v>89.671400000000006</v>
      </c>
      <c r="N23">
        <v>20.714600000000001</v>
      </c>
      <c r="O23">
        <f>Table3[[#This Row],[CFNM]]/Table3[[#This Row],[CAREA]]</f>
        <v>0.23100564951589916</v>
      </c>
      <c r="P23">
        <v>2.65273</v>
      </c>
      <c r="Q23">
        <f>-(Table4[[#This Row],[time]]-2)*2</f>
        <v>-1.3054600000000001</v>
      </c>
      <c r="R23">
        <v>88.352400000000003</v>
      </c>
      <c r="S23">
        <v>27.766999999999999</v>
      </c>
      <c r="T23">
        <f>Table4[[#This Row],[CFNM]]/Table4[[#This Row],[CAREA]]</f>
        <v>0.31427556014324454</v>
      </c>
      <c r="U23">
        <v>2.65273</v>
      </c>
      <c r="V23">
        <f>-(Table5[[#This Row],[time]]-2)*2</f>
        <v>-1.3054600000000001</v>
      </c>
      <c r="W23">
        <v>75.044700000000006</v>
      </c>
      <c r="X23">
        <v>44.248899999999999</v>
      </c>
      <c r="Y23">
        <f>Table5[[#This Row],[CFNM]]/Table5[[#This Row],[CAREA]]</f>
        <v>0.58963391152206612</v>
      </c>
      <c r="Z23">
        <v>2.65273</v>
      </c>
      <c r="AA23">
        <f>-(Table6[[#This Row],[time]]-2)*2</f>
        <v>-1.3054600000000001</v>
      </c>
      <c r="AB23">
        <v>83.416399999999996</v>
      </c>
      <c r="AC23">
        <v>61.725299999999997</v>
      </c>
      <c r="AD23">
        <f>Table6[[#This Row],[CFNM]]/Table6[[#This Row],[CAREA]]</f>
        <v>0.73996600188931672</v>
      </c>
      <c r="AE23">
        <v>2.65273</v>
      </c>
      <c r="AF23">
        <f>-(Table7[[#This Row],[time]]-2)*2</f>
        <v>-1.3054600000000001</v>
      </c>
      <c r="AG23">
        <v>76.954400000000007</v>
      </c>
      <c r="AH23">
        <v>58.688800000000001</v>
      </c>
      <c r="AI23">
        <f>Table7[[#This Row],[CFNM]]/Table7[[#This Row],[CAREA]]</f>
        <v>0.76264385142370017</v>
      </c>
      <c r="AJ23">
        <v>2.65273</v>
      </c>
      <c r="AK23">
        <f>-(Table8[[#This Row],[time]]-2)*2</f>
        <v>-1.3054600000000001</v>
      </c>
      <c r="AL23">
        <v>78.084100000000007</v>
      </c>
      <c r="AM23">
        <v>60.175800000000002</v>
      </c>
      <c r="AN23">
        <f>Table8[[#This Row],[CFNM]]/Table8[[#This Row],[CAREA]]</f>
        <v>0.77065369262116101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87.207099999999997</v>
      </c>
      <c r="D24">
        <v>22.626899999999999</v>
      </c>
      <c r="E24">
        <f>Table1[[#This Row],[CFNM]]/Table1[[#This Row],[CAREA]]</f>
        <v>0.2594616722720971</v>
      </c>
      <c r="F24">
        <v>2.7006199999999998</v>
      </c>
      <c r="G24">
        <f>-(Table2[[#This Row],[time]]-2)*2</f>
        <v>-1.4012399999999996</v>
      </c>
      <c r="H24">
        <v>92.7624</v>
      </c>
      <c r="I24">
        <v>13.4833</v>
      </c>
      <c r="J24">
        <f>Table2[[#This Row],[CFNM]]/Table2[[#This Row],[CAREA]]</f>
        <v>0.14535307409036419</v>
      </c>
      <c r="K24">
        <v>2.7006199999999998</v>
      </c>
      <c r="L24">
        <f>-(Table3[[#This Row],[time]]-2)*2</f>
        <v>-1.4012399999999996</v>
      </c>
      <c r="M24">
        <v>89.581299999999999</v>
      </c>
      <c r="N24">
        <v>22.4711</v>
      </c>
      <c r="O24">
        <f>Table3[[#This Row],[CFNM]]/Table3[[#This Row],[CAREA]]</f>
        <v>0.25084587966461752</v>
      </c>
      <c r="P24">
        <v>2.7006199999999998</v>
      </c>
      <c r="Q24">
        <f>-(Table4[[#This Row],[time]]-2)*2</f>
        <v>-1.4012399999999996</v>
      </c>
      <c r="R24">
        <v>88.456100000000006</v>
      </c>
      <c r="S24">
        <v>30.078499999999998</v>
      </c>
      <c r="T24">
        <f>Table4[[#This Row],[CFNM]]/Table4[[#This Row],[CAREA]]</f>
        <v>0.34003873107677135</v>
      </c>
      <c r="U24">
        <v>2.7006199999999998</v>
      </c>
      <c r="V24">
        <f>-(Table5[[#This Row],[time]]-2)*2</f>
        <v>-1.4012399999999996</v>
      </c>
      <c r="W24">
        <v>74.0505</v>
      </c>
      <c r="X24">
        <v>47.248399999999997</v>
      </c>
      <c r="Y24">
        <f>Table5[[#This Row],[CFNM]]/Table5[[#This Row],[CAREA]]</f>
        <v>0.63805646146886241</v>
      </c>
      <c r="Z24">
        <v>2.7006199999999998</v>
      </c>
      <c r="AA24">
        <f>-(Table6[[#This Row],[time]]-2)*2</f>
        <v>-1.4012399999999996</v>
      </c>
      <c r="AB24">
        <v>82.672300000000007</v>
      </c>
      <c r="AC24">
        <v>65.814899999999994</v>
      </c>
      <c r="AD24">
        <f>Table6[[#This Row],[CFNM]]/Table6[[#This Row],[CAREA]]</f>
        <v>0.79609373393506644</v>
      </c>
      <c r="AE24">
        <v>2.7006199999999998</v>
      </c>
      <c r="AF24">
        <f>-(Table7[[#This Row],[time]]-2)*2</f>
        <v>-1.4012399999999996</v>
      </c>
      <c r="AG24">
        <v>76.159599999999998</v>
      </c>
      <c r="AH24">
        <v>62.591999999999999</v>
      </c>
      <c r="AI24">
        <f>Table7[[#This Row],[CFNM]]/Table7[[#This Row],[CAREA]]</f>
        <v>0.82185305595092417</v>
      </c>
      <c r="AJ24">
        <v>2.7006199999999998</v>
      </c>
      <c r="AK24">
        <f>-(Table8[[#This Row],[time]]-2)*2</f>
        <v>-1.4012399999999996</v>
      </c>
      <c r="AL24">
        <v>77.856899999999996</v>
      </c>
      <c r="AM24">
        <v>64.153000000000006</v>
      </c>
      <c r="AN24">
        <f>Table8[[#This Row],[CFNM]]/Table8[[#This Row],[CAREA]]</f>
        <v>0.82398605647026801</v>
      </c>
    </row>
    <row r="25" spans="1:40" x14ac:dyDescent="0.3">
      <c r="A25">
        <v>2.75176</v>
      </c>
      <c r="B25">
        <f>-(Table1[[#This Row],[time]]-2)*2</f>
        <v>-1.50352</v>
      </c>
      <c r="C25">
        <v>86.946100000000001</v>
      </c>
      <c r="D25">
        <v>23.383099999999999</v>
      </c>
      <c r="E25">
        <f>Table1[[#This Row],[CFNM]]/Table1[[#This Row],[CAREA]]</f>
        <v>0.26893788220518228</v>
      </c>
      <c r="F25">
        <v>2.75176</v>
      </c>
      <c r="G25">
        <f>-(Table2[[#This Row],[time]]-2)*2</f>
        <v>-1.50352</v>
      </c>
      <c r="H25">
        <v>92.728899999999996</v>
      </c>
      <c r="I25">
        <v>14.3818</v>
      </c>
      <c r="J25">
        <f>Table2[[#This Row],[CFNM]]/Table2[[#This Row],[CAREA]]</f>
        <v>0.1550951213699289</v>
      </c>
      <c r="K25">
        <v>2.75176</v>
      </c>
      <c r="L25">
        <f>-(Table3[[#This Row],[time]]-2)*2</f>
        <v>-1.50352</v>
      </c>
      <c r="M25">
        <v>89.471100000000007</v>
      </c>
      <c r="N25">
        <v>24.106000000000002</v>
      </c>
      <c r="O25">
        <f>Table3[[#This Row],[CFNM]]/Table3[[#This Row],[CAREA]]</f>
        <v>0.26942778170828346</v>
      </c>
      <c r="P25">
        <v>2.75176</v>
      </c>
      <c r="Q25">
        <f>-(Table4[[#This Row],[time]]-2)*2</f>
        <v>-1.50352</v>
      </c>
      <c r="R25">
        <v>88.543499999999995</v>
      </c>
      <c r="S25">
        <v>32.271299999999997</v>
      </c>
      <c r="T25">
        <f>Table4[[#This Row],[CFNM]]/Table4[[#This Row],[CAREA]]</f>
        <v>0.36446831218553588</v>
      </c>
      <c r="U25">
        <v>2.75176</v>
      </c>
      <c r="V25">
        <f>-(Table5[[#This Row],[time]]-2)*2</f>
        <v>-1.50352</v>
      </c>
      <c r="W25">
        <v>73.231399999999994</v>
      </c>
      <c r="X25">
        <v>49.979199999999999</v>
      </c>
      <c r="Y25">
        <f>Table5[[#This Row],[CFNM]]/Table5[[#This Row],[CAREA]]</f>
        <v>0.68248319709851246</v>
      </c>
      <c r="Z25">
        <v>2.75176</v>
      </c>
      <c r="AA25">
        <f>-(Table6[[#This Row],[time]]-2)*2</f>
        <v>-1.50352</v>
      </c>
      <c r="AB25">
        <v>81.931100000000001</v>
      </c>
      <c r="AC25">
        <v>69.558999999999997</v>
      </c>
      <c r="AD25">
        <f>Table6[[#This Row],[CFNM]]/Table6[[#This Row],[CAREA]]</f>
        <v>0.84899384971030534</v>
      </c>
      <c r="AE25">
        <v>2.75176</v>
      </c>
      <c r="AF25">
        <f>-(Table7[[#This Row],[time]]-2)*2</f>
        <v>-1.50352</v>
      </c>
      <c r="AG25">
        <v>75.491</v>
      </c>
      <c r="AH25">
        <v>66.161699999999996</v>
      </c>
      <c r="AI25">
        <f>Table7[[#This Row],[CFNM]]/Table7[[#This Row],[CAREA]]</f>
        <v>0.87641838099905944</v>
      </c>
      <c r="AJ25">
        <v>2.75176</v>
      </c>
      <c r="AK25">
        <f>-(Table8[[#This Row],[time]]-2)*2</f>
        <v>-1.50352</v>
      </c>
      <c r="AL25">
        <v>77.596199999999996</v>
      </c>
      <c r="AM25">
        <v>67.685599999999994</v>
      </c>
      <c r="AN25">
        <f>Table8[[#This Row],[CFNM]]/Table8[[#This Row],[CAREA]]</f>
        <v>0.87227982813591387</v>
      </c>
    </row>
    <row r="26" spans="1:40" x14ac:dyDescent="0.3">
      <c r="A26">
        <v>2.80444</v>
      </c>
      <c r="B26">
        <f>-(Table1[[#This Row],[time]]-2)*2</f>
        <v>-1.6088800000000001</v>
      </c>
      <c r="C26">
        <v>86.673500000000004</v>
      </c>
      <c r="D26">
        <v>24.3218</v>
      </c>
      <c r="E26">
        <f>Table1[[#This Row],[CFNM]]/Table1[[#This Row],[CAREA]]</f>
        <v>0.28061402850929057</v>
      </c>
      <c r="F26">
        <v>2.80444</v>
      </c>
      <c r="G26">
        <f>-(Table2[[#This Row],[time]]-2)*2</f>
        <v>-1.6088800000000001</v>
      </c>
      <c r="H26">
        <v>92.720500000000001</v>
      </c>
      <c r="I26">
        <v>15.5472</v>
      </c>
      <c r="J26">
        <f>Table2[[#This Row],[CFNM]]/Table2[[#This Row],[CAREA]]</f>
        <v>0.16767812943200264</v>
      </c>
      <c r="K26">
        <v>2.80444</v>
      </c>
      <c r="L26">
        <f>-(Table3[[#This Row],[time]]-2)*2</f>
        <v>-1.6088800000000001</v>
      </c>
      <c r="M26">
        <v>89.960700000000003</v>
      </c>
      <c r="N26">
        <v>26.3386</v>
      </c>
      <c r="O26">
        <f>Table3[[#This Row],[CFNM]]/Table3[[#This Row],[CAREA]]</f>
        <v>0.29277895792273734</v>
      </c>
      <c r="P26">
        <v>2.80444</v>
      </c>
      <c r="Q26">
        <f>-(Table4[[#This Row],[time]]-2)*2</f>
        <v>-1.6088800000000001</v>
      </c>
      <c r="R26">
        <v>88.269400000000005</v>
      </c>
      <c r="S26">
        <v>35.3371</v>
      </c>
      <c r="T26">
        <f>Table4[[#This Row],[CFNM]]/Table4[[#This Row],[CAREA]]</f>
        <v>0.40033239151959793</v>
      </c>
      <c r="U26">
        <v>2.80444</v>
      </c>
      <c r="V26">
        <f>-(Table5[[#This Row],[time]]-2)*2</f>
        <v>-1.6088800000000001</v>
      </c>
      <c r="W26">
        <v>71.370900000000006</v>
      </c>
      <c r="X26">
        <v>53.679499999999997</v>
      </c>
      <c r="Y26">
        <f>Table5[[#This Row],[CFNM]]/Table5[[#This Row],[CAREA]]</f>
        <v>0.75212026189945758</v>
      </c>
      <c r="Z26">
        <v>2.80444</v>
      </c>
      <c r="AA26">
        <f>-(Table6[[#This Row],[time]]-2)*2</f>
        <v>-1.6088800000000001</v>
      </c>
      <c r="AB26">
        <v>80.890900000000002</v>
      </c>
      <c r="AC26">
        <v>74.630200000000002</v>
      </c>
      <c r="AD26">
        <f>Table6[[#This Row],[CFNM]]/Table6[[#This Row],[CAREA]]</f>
        <v>0.92260316055328839</v>
      </c>
      <c r="AE26">
        <v>2.80444</v>
      </c>
      <c r="AF26">
        <f>-(Table7[[#This Row],[time]]-2)*2</f>
        <v>-1.6088800000000001</v>
      </c>
      <c r="AG26">
        <v>74.569999999999993</v>
      </c>
      <c r="AH26">
        <v>70.936800000000005</v>
      </c>
      <c r="AI26">
        <f>Table7[[#This Row],[CFNM]]/Table7[[#This Row],[CAREA]]</f>
        <v>0.95127799383129963</v>
      </c>
      <c r="AJ26">
        <v>2.80444</v>
      </c>
      <c r="AK26">
        <f>-(Table8[[#This Row],[time]]-2)*2</f>
        <v>-1.6088800000000001</v>
      </c>
      <c r="AL26">
        <v>77.297399999999996</v>
      </c>
      <c r="AM26">
        <v>72.425799999999995</v>
      </c>
      <c r="AN26">
        <f>Table8[[#This Row],[CFNM]]/Table8[[#This Row],[CAREA]]</f>
        <v>0.93697588793413489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86.658199999999994</v>
      </c>
      <c r="D27">
        <v>24.8139</v>
      </c>
      <c r="E27">
        <f>Table1[[#This Row],[CFNM]]/Table1[[#This Row],[CAREA]]</f>
        <v>0.28634220419994877</v>
      </c>
      <c r="F27">
        <v>2.8583699999999999</v>
      </c>
      <c r="G27">
        <f>-(Table2[[#This Row],[time]]-2)*2</f>
        <v>-1.7167399999999997</v>
      </c>
      <c r="H27">
        <v>92.734800000000007</v>
      </c>
      <c r="I27">
        <v>16.1892</v>
      </c>
      <c r="J27">
        <f>Table2[[#This Row],[CFNM]]/Table2[[#This Row],[CAREA]]</f>
        <v>0.17457524036284111</v>
      </c>
      <c r="K27">
        <v>2.8583699999999999</v>
      </c>
      <c r="L27">
        <f>-(Table3[[#This Row],[time]]-2)*2</f>
        <v>-1.7167399999999997</v>
      </c>
      <c r="M27">
        <v>90.395300000000006</v>
      </c>
      <c r="N27">
        <v>27.623999999999999</v>
      </c>
      <c r="O27">
        <f>Table3[[#This Row],[CFNM]]/Table3[[#This Row],[CAREA]]</f>
        <v>0.30559110927227406</v>
      </c>
      <c r="P27">
        <v>2.8583699999999999</v>
      </c>
      <c r="Q27">
        <f>-(Table4[[#This Row],[time]]-2)*2</f>
        <v>-1.7167399999999997</v>
      </c>
      <c r="R27">
        <v>88.181299999999993</v>
      </c>
      <c r="S27">
        <v>37.147100000000002</v>
      </c>
      <c r="T27">
        <f>Table4[[#This Row],[CFNM]]/Table4[[#This Row],[CAREA]]</f>
        <v>0.42125824863094563</v>
      </c>
      <c r="U27">
        <v>2.8583699999999999</v>
      </c>
      <c r="V27">
        <f>-(Table5[[#This Row],[time]]-2)*2</f>
        <v>-1.7167399999999997</v>
      </c>
      <c r="W27">
        <v>70.650800000000004</v>
      </c>
      <c r="X27">
        <v>55.7806</v>
      </c>
      <c r="Y27">
        <f>Table5[[#This Row],[CFNM]]/Table5[[#This Row],[CAREA]]</f>
        <v>0.78952538400131345</v>
      </c>
      <c r="Z27">
        <v>2.8583699999999999</v>
      </c>
      <c r="AA27">
        <f>-(Table6[[#This Row],[time]]-2)*2</f>
        <v>-1.7167399999999997</v>
      </c>
      <c r="AB27">
        <v>80.3279</v>
      </c>
      <c r="AC27">
        <v>77.495699999999999</v>
      </c>
      <c r="AD27">
        <f>Table6[[#This Row],[CFNM]]/Table6[[#This Row],[CAREA]]</f>
        <v>0.96474201367146406</v>
      </c>
      <c r="AE27">
        <v>2.8583699999999999</v>
      </c>
      <c r="AF27">
        <f>-(Table7[[#This Row],[time]]-2)*2</f>
        <v>-1.7167399999999997</v>
      </c>
      <c r="AG27">
        <v>74.165599999999998</v>
      </c>
      <c r="AH27">
        <v>73.568100000000001</v>
      </c>
      <c r="AI27">
        <f>Table7[[#This Row],[CFNM]]/Table7[[#This Row],[CAREA]]</f>
        <v>0.99194370435889423</v>
      </c>
      <c r="AJ27">
        <v>2.8583699999999999</v>
      </c>
      <c r="AK27">
        <f>-(Table8[[#This Row],[time]]-2)*2</f>
        <v>-1.7167399999999997</v>
      </c>
      <c r="AL27">
        <v>77.130200000000002</v>
      </c>
      <c r="AM27">
        <v>75.008700000000005</v>
      </c>
      <c r="AN27">
        <f>Table8[[#This Row],[CFNM]]/Table8[[#This Row],[CAREA]]</f>
        <v>0.97249456114466193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86.590999999999994</v>
      </c>
      <c r="D28">
        <v>25.539000000000001</v>
      </c>
      <c r="E28">
        <f>Table1[[#This Row],[CFNM]]/Table1[[#This Row],[CAREA]]</f>
        <v>0.29493827303068454</v>
      </c>
      <c r="F28">
        <v>2.9134199999999999</v>
      </c>
      <c r="G28">
        <f>-(Table2[[#This Row],[time]]-2)*2</f>
        <v>-1.8268399999999998</v>
      </c>
      <c r="H28">
        <v>92.780100000000004</v>
      </c>
      <c r="I28">
        <v>17.077400000000001</v>
      </c>
      <c r="J28">
        <f>Table2[[#This Row],[CFNM]]/Table2[[#This Row],[CAREA]]</f>
        <v>0.18406317734083064</v>
      </c>
      <c r="K28">
        <v>2.9134199999999999</v>
      </c>
      <c r="L28">
        <f>-(Table3[[#This Row],[time]]-2)*2</f>
        <v>-1.8268399999999998</v>
      </c>
      <c r="M28">
        <v>90.160700000000006</v>
      </c>
      <c r="N28">
        <v>29.664400000000001</v>
      </c>
      <c r="O28">
        <f>Table3[[#This Row],[CFNM]]/Table3[[#This Row],[CAREA]]</f>
        <v>0.32901696637226641</v>
      </c>
      <c r="P28">
        <v>2.9134199999999999</v>
      </c>
      <c r="Q28">
        <f>-(Table4[[#This Row],[time]]-2)*2</f>
        <v>-1.8268399999999998</v>
      </c>
      <c r="R28">
        <v>88.106499999999997</v>
      </c>
      <c r="S28">
        <v>39.892000000000003</v>
      </c>
      <c r="T28">
        <f>Table4[[#This Row],[CFNM]]/Table4[[#This Row],[CAREA]]</f>
        <v>0.45277022694125862</v>
      </c>
      <c r="U28">
        <v>2.9134199999999999</v>
      </c>
      <c r="V28">
        <f>-(Table5[[#This Row],[time]]-2)*2</f>
        <v>-1.8268399999999998</v>
      </c>
      <c r="W28">
        <v>69.587999999999994</v>
      </c>
      <c r="X28">
        <v>58.798499999999997</v>
      </c>
      <c r="Y28">
        <f>Table5[[#This Row],[CFNM]]/Table5[[#This Row],[CAREA]]</f>
        <v>0.84495171581307127</v>
      </c>
      <c r="Z28">
        <v>2.9134199999999999</v>
      </c>
      <c r="AA28">
        <f>-(Table6[[#This Row],[time]]-2)*2</f>
        <v>-1.8268399999999998</v>
      </c>
      <c r="AB28">
        <v>78.758499999999998</v>
      </c>
      <c r="AC28">
        <v>81.638900000000007</v>
      </c>
      <c r="AD28">
        <f>Table6[[#This Row],[CFNM]]/Table6[[#This Row],[CAREA]]</f>
        <v>1.0365725604220497</v>
      </c>
      <c r="AE28">
        <v>2.9134199999999999</v>
      </c>
      <c r="AF28">
        <f>-(Table7[[#This Row],[time]]-2)*2</f>
        <v>-1.8268399999999998</v>
      </c>
      <c r="AG28">
        <v>73.546499999999995</v>
      </c>
      <c r="AH28">
        <v>77.218500000000006</v>
      </c>
      <c r="AI28">
        <f>Table7[[#This Row],[CFNM]]/Table7[[#This Row],[CAREA]]</f>
        <v>1.0499275968264976</v>
      </c>
      <c r="AJ28">
        <v>2.9134199999999999</v>
      </c>
      <c r="AK28">
        <f>-(Table8[[#This Row],[time]]-2)*2</f>
        <v>-1.8268399999999998</v>
      </c>
      <c r="AL28">
        <v>76.8476</v>
      </c>
      <c r="AM28">
        <v>78.806600000000003</v>
      </c>
      <c r="AN28">
        <f>Table8[[#This Row],[CFNM]]/Table8[[#This Row],[CAREA]]</f>
        <v>1.025492012762923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86.635400000000004</v>
      </c>
      <c r="D29">
        <v>26.177700000000002</v>
      </c>
      <c r="E29">
        <f>Table1[[#This Row],[CFNM]]/Table1[[#This Row],[CAREA]]</f>
        <v>0.30215939442768197</v>
      </c>
      <c r="F29">
        <v>2.9619599999999999</v>
      </c>
      <c r="G29">
        <f>-(Table2[[#This Row],[time]]-2)*2</f>
        <v>-1.9239199999999999</v>
      </c>
      <c r="H29">
        <v>92.799000000000007</v>
      </c>
      <c r="I29">
        <v>18.088000000000001</v>
      </c>
      <c r="J29">
        <f>Table2[[#This Row],[CFNM]]/Table2[[#This Row],[CAREA]]</f>
        <v>0.19491589349023158</v>
      </c>
      <c r="K29">
        <v>2.9619599999999999</v>
      </c>
      <c r="L29">
        <f>-(Table3[[#This Row],[time]]-2)*2</f>
        <v>-1.9239199999999999</v>
      </c>
      <c r="M29">
        <v>89.924700000000001</v>
      </c>
      <c r="N29">
        <v>31.7927</v>
      </c>
      <c r="O29">
        <f>Table3[[#This Row],[CFNM]]/Table3[[#This Row],[CAREA]]</f>
        <v>0.35354802406902663</v>
      </c>
      <c r="P29">
        <v>2.9619599999999999</v>
      </c>
      <c r="Q29">
        <f>-(Table4[[#This Row],[time]]-2)*2</f>
        <v>-1.9239199999999999</v>
      </c>
      <c r="R29">
        <v>87.864800000000002</v>
      </c>
      <c r="S29">
        <v>43.146599999999999</v>
      </c>
      <c r="T29">
        <f>Table4[[#This Row],[CFNM]]/Table4[[#This Row],[CAREA]]</f>
        <v>0.49105671440667931</v>
      </c>
      <c r="U29">
        <v>2.9619599999999999</v>
      </c>
      <c r="V29">
        <f>-(Table5[[#This Row],[time]]-2)*2</f>
        <v>-1.9239199999999999</v>
      </c>
      <c r="W29">
        <v>68.455799999999996</v>
      </c>
      <c r="X29">
        <v>61.996200000000002</v>
      </c>
      <c r="Y29">
        <f>Table5[[#This Row],[CFNM]]/Table5[[#This Row],[CAREA]]</f>
        <v>0.90563838272286645</v>
      </c>
      <c r="Z29">
        <v>2.9619599999999999</v>
      </c>
      <c r="AA29">
        <f>-(Table6[[#This Row],[time]]-2)*2</f>
        <v>-1.9239199999999999</v>
      </c>
      <c r="AB29">
        <v>76.995900000000006</v>
      </c>
      <c r="AC29">
        <v>86.162899999999993</v>
      </c>
      <c r="AD29">
        <f>Table6[[#This Row],[CFNM]]/Table6[[#This Row],[CAREA]]</f>
        <v>1.1190582875192054</v>
      </c>
      <c r="AE29">
        <v>2.9619599999999999</v>
      </c>
      <c r="AF29">
        <f>-(Table7[[#This Row],[time]]-2)*2</f>
        <v>-1.9239199999999999</v>
      </c>
      <c r="AG29">
        <v>72.940399999999997</v>
      </c>
      <c r="AH29">
        <v>80.964799999999997</v>
      </c>
      <c r="AI29">
        <f>Table7[[#This Row],[CFNM]]/Table7[[#This Row],[CAREA]]</f>
        <v>1.1100131065911347</v>
      </c>
      <c r="AJ29">
        <v>2.9619599999999999</v>
      </c>
      <c r="AK29">
        <f>-(Table8[[#This Row],[time]]-2)*2</f>
        <v>-1.9239199999999999</v>
      </c>
      <c r="AL29">
        <v>76.586100000000002</v>
      </c>
      <c r="AM29">
        <v>82.930400000000006</v>
      </c>
      <c r="AN29">
        <f>Table8[[#This Row],[CFNM]]/Table8[[#This Row],[CAREA]]</f>
        <v>1.0828387918956575</v>
      </c>
    </row>
    <row r="30" spans="1:40" x14ac:dyDescent="0.3">
      <c r="A30">
        <v>3</v>
      </c>
      <c r="B30">
        <f>-(Table1[[#This Row],[time]]-2)*2</f>
        <v>-2</v>
      </c>
      <c r="C30">
        <v>86.783699999999996</v>
      </c>
      <c r="D30">
        <v>26.675999999999998</v>
      </c>
      <c r="E30">
        <f>Table1[[#This Row],[CFNM]]/Table1[[#This Row],[CAREA]]</f>
        <v>0.30738491214363989</v>
      </c>
      <c r="F30">
        <v>3</v>
      </c>
      <c r="G30">
        <f>-(Table2[[#This Row],[time]]-2)*2</f>
        <v>-2</v>
      </c>
      <c r="H30">
        <v>92.916700000000006</v>
      </c>
      <c r="I30">
        <v>19.022600000000001</v>
      </c>
      <c r="J30">
        <f>Table2[[#This Row],[CFNM]]/Table2[[#This Row],[CAREA]]</f>
        <v>0.20472746018745822</v>
      </c>
      <c r="K30">
        <v>3</v>
      </c>
      <c r="L30">
        <f>-(Table3[[#This Row],[time]]-2)*2</f>
        <v>-2</v>
      </c>
      <c r="M30">
        <v>89.561999999999998</v>
      </c>
      <c r="N30">
        <v>33.722299999999997</v>
      </c>
      <c r="O30">
        <f>Table3[[#This Row],[CFNM]]/Table3[[#This Row],[CAREA]]</f>
        <v>0.37652464214733927</v>
      </c>
      <c r="P30">
        <v>3</v>
      </c>
      <c r="Q30">
        <f>-(Table4[[#This Row],[time]]-2)*2</f>
        <v>-2</v>
      </c>
      <c r="R30">
        <v>87.682500000000005</v>
      </c>
      <c r="S30">
        <v>46.224499999999999</v>
      </c>
      <c r="T30">
        <f>Table4[[#This Row],[CFNM]]/Table4[[#This Row],[CAREA]]</f>
        <v>0.52718045219969778</v>
      </c>
      <c r="U30">
        <v>3</v>
      </c>
      <c r="V30">
        <f>-(Table5[[#This Row],[time]]-2)*2</f>
        <v>-2</v>
      </c>
      <c r="W30">
        <v>67.477699999999999</v>
      </c>
      <c r="X30">
        <v>64.844499999999996</v>
      </c>
      <c r="Y30">
        <f>Table5[[#This Row],[CFNM]]/Table5[[#This Row],[CAREA]]</f>
        <v>0.96097673749994439</v>
      </c>
      <c r="Z30">
        <v>3</v>
      </c>
      <c r="AA30">
        <f>-(Table6[[#This Row],[time]]-2)*2</f>
        <v>-2</v>
      </c>
      <c r="AB30">
        <v>74.908900000000003</v>
      </c>
      <c r="AC30">
        <v>90.282200000000003</v>
      </c>
      <c r="AD30">
        <f>Table6[[#This Row],[CFNM]]/Table6[[#This Row],[CAREA]]</f>
        <v>1.2052266152620048</v>
      </c>
      <c r="AE30">
        <v>3</v>
      </c>
      <c r="AF30">
        <f>-(Table7[[#This Row],[time]]-2)*2</f>
        <v>-2</v>
      </c>
      <c r="AG30">
        <v>72.363100000000003</v>
      </c>
      <c r="AH30">
        <v>84.310199999999995</v>
      </c>
      <c r="AI30">
        <f>Table7[[#This Row],[CFNM]]/Table7[[#This Row],[CAREA]]</f>
        <v>1.165099339304148</v>
      </c>
      <c r="AJ30">
        <v>3</v>
      </c>
      <c r="AK30">
        <f>-(Table8[[#This Row],[time]]-2)*2</f>
        <v>-2</v>
      </c>
      <c r="AL30">
        <v>76.380600000000001</v>
      </c>
      <c r="AM30">
        <v>86.557299999999998</v>
      </c>
      <c r="AN30">
        <f>Table8[[#This Row],[CFNM]]/Table8[[#This Row],[CAREA]]</f>
        <v>1.1332367119399429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91.082599999999999</v>
      </c>
      <c r="D38">
        <v>10.202299999999999</v>
      </c>
      <c r="E38" s="1">
        <f>Table110[[#This Row],[CFNM]]/Table110[[#This Row],[CAREA]]</f>
        <v>0.11201151482280917</v>
      </c>
      <c r="F38">
        <v>2</v>
      </c>
      <c r="G38">
        <f>(Table211[[#This Row],[time]]-2)*2</f>
        <v>0</v>
      </c>
      <c r="H38">
        <v>95.835700000000003</v>
      </c>
      <c r="I38">
        <v>3.5654499999999998</v>
      </c>
      <c r="J38" s="1">
        <f>Table211[[#This Row],[CFNM]]/Table211[[#This Row],[CAREA]]</f>
        <v>3.7203776880640513E-2</v>
      </c>
      <c r="K38">
        <v>2</v>
      </c>
      <c r="L38">
        <f>(Table312[[#This Row],[time]]-2)*2</f>
        <v>0</v>
      </c>
      <c r="M38">
        <v>89.253699999999995</v>
      </c>
      <c r="N38">
        <v>3.6436600000000001</v>
      </c>
      <c r="O38">
        <f>Table312[[#This Row],[CFNM]]/Table312[[#This Row],[CAREA]]</f>
        <v>4.0823629720672647E-2</v>
      </c>
      <c r="P38">
        <v>2</v>
      </c>
      <c r="Q38">
        <f>(Table413[[#This Row],[time]]-2)*2</f>
        <v>0</v>
      </c>
      <c r="R38">
        <v>86.409400000000005</v>
      </c>
      <c r="S38">
        <v>6.4346899999999998</v>
      </c>
      <c r="T38">
        <f>Table413[[#This Row],[CFNM]]/Table413[[#This Row],[CAREA]]</f>
        <v>7.4467476918020484E-2</v>
      </c>
      <c r="U38">
        <v>2</v>
      </c>
      <c r="V38">
        <f>(Table514[[#This Row],[time]]-2)*2</f>
        <v>0</v>
      </c>
      <c r="W38">
        <v>82.628699999999995</v>
      </c>
      <c r="X38">
        <v>8.5542400000000001</v>
      </c>
      <c r="Y38">
        <f>Table514[[#This Row],[CFNM]]/Table514[[#This Row],[CAREA]]</f>
        <v>0.1035262566154375</v>
      </c>
      <c r="Z38">
        <v>2</v>
      </c>
      <c r="AA38">
        <f>(Table615[[#This Row],[time]]-2)*2</f>
        <v>0</v>
      </c>
      <c r="AB38">
        <v>88.863399999999999</v>
      </c>
      <c r="AC38">
        <v>15.0844</v>
      </c>
      <c r="AD38">
        <f>Table615[[#This Row],[CFNM]]/Table615[[#This Row],[CAREA]]</f>
        <v>0.1697481752892642</v>
      </c>
      <c r="AE38">
        <v>2</v>
      </c>
      <c r="AF38">
        <f>(Table716[[#This Row],[time]]-2)*2</f>
        <v>0</v>
      </c>
      <c r="AG38">
        <v>78.953900000000004</v>
      </c>
      <c r="AH38">
        <v>19.6159</v>
      </c>
      <c r="AI38">
        <f>Table716[[#This Row],[CFNM]]/Table716[[#This Row],[CAREA]]</f>
        <v>0.24844751177585905</v>
      </c>
      <c r="AJ38">
        <v>2</v>
      </c>
      <c r="AK38">
        <f>(Table817[[#This Row],[time]]-2)*2</f>
        <v>0</v>
      </c>
      <c r="AL38">
        <v>83.137299999999996</v>
      </c>
      <c r="AM38">
        <v>19.2331</v>
      </c>
      <c r="AN38">
        <f>Table817[[#This Row],[CFNM]]/Table817[[#This Row],[CAREA]]</f>
        <v>0.23134140752706669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91.115899999999996</v>
      </c>
      <c r="D39">
        <v>10.1069</v>
      </c>
      <c r="E39">
        <f>Table110[[#This Row],[CFNM]]/Table110[[#This Row],[CAREA]]</f>
        <v>0.11092355999337108</v>
      </c>
      <c r="F39">
        <v>2.0512600000000001</v>
      </c>
      <c r="G39">
        <f>(Table211[[#This Row],[time]]-2)*2</f>
        <v>0.10252000000000017</v>
      </c>
      <c r="H39">
        <v>96.085599999999999</v>
      </c>
      <c r="I39">
        <v>3.5947</v>
      </c>
      <c r="J39">
        <f>Table211[[#This Row],[CFNM]]/Table211[[#This Row],[CAREA]]</f>
        <v>3.7411433138784582E-2</v>
      </c>
      <c r="K39">
        <v>2.0512600000000001</v>
      </c>
      <c r="L39">
        <f>(Table312[[#This Row],[time]]-2)*2</f>
        <v>0.10252000000000017</v>
      </c>
      <c r="M39">
        <v>89.307699999999997</v>
      </c>
      <c r="N39">
        <v>3.2617699999999998</v>
      </c>
      <c r="O39">
        <f>Table312[[#This Row],[CFNM]]/Table312[[#This Row],[CAREA]]</f>
        <v>3.6522830618188576E-2</v>
      </c>
      <c r="P39">
        <v>2.0512600000000001</v>
      </c>
      <c r="Q39">
        <f>(Table413[[#This Row],[time]]-2)*2</f>
        <v>0.10252000000000017</v>
      </c>
      <c r="R39">
        <v>86.488900000000001</v>
      </c>
      <c r="S39">
        <v>6.1142899999999996</v>
      </c>
      <c r="T39">
        <f>Table413[[#This Row],[CFNM]]/Table413[[#This Row],[CAREA]]</f>
        <v>7.0694505306461292E-2</v>
      </c>
      <c r="U39">
        <v>2.0512600000000001</v>
      </c>
      <c r="V39">
        <f>(Table514[[#This Row],[time]]-2)*2</f>
        <v>0.10252000000000017</v>
      </c>
      <c r="W39">
        <v>82.652500000000003</v>
      </c>
      <c r="X39">
        <v>7.1946700000000003</v>
      </c>
      <c r="Y39">
        <f>Table514[[#This Row],[CFNM]]/Table514[[#This Row],[CAREA]]</f>
        <v>8.7047215752699553E-2</v>
      </c>
      <c r="Z39">
        <v>2.0512600000000001</v>
      </c>
      <c r="AA39">
        <f>(Table615[[#This Row],[time]]-2)*2</f>
        <v>0.10252000000000017</v>
      </c>
      <c r="AB39">
        <v>88.8001</v>
      </c>
      <c r="AC39">
        <v>13.571199999999999</v>
      </c>
      <c r="AD39">
        <f>Table615[[#This Row],[CFNM]]/Table615[[#This Row],[CAREA]]</f>
        <v>0.15282865672448567</v>
      </c>
      <c r="AE39">
        <v>2.0512600000000001</v>
      </c>
      <c r="AF39">
        <f>(Table716[[#This Row],[time]]-2)*2</f>
        <v>0.10252000000000017</v>
      </c>
      <c r="AG39">
        <v>78.820999999999998</v>
      </c>
      <c r="AH39">
        <v>18.519400000000001</v>
      </c>
      <c r="AI39">
        <f>Table716[[#This Row],[CFNM]]/Table716[[#This Row],[CAREA]]</f>
        <v>0.23495515154590785</v>
      </c>
      <c r="AJ39">
        <v>2.0512600000000001</v>
      </c>
      <c r="AK39">
        <f>(Table817[[#This Row],[time]]-2)*2</f>
        <v>0.10252000000000017</v>
      </c>
      <c r="AL39">
        <v>83.218500000000006</v>
      </c>
      <c r="AM39">
        <v>17.904699999999998</v>
      </c>
      <c r="AN39">
        <f>Table817[[#This Row],[CFNM]]/Table817[[#This Row],[CAREA]]</f>
        <v>0.21515288066956262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91.430300000000003</v>
      </c>
      <c r="D40">
        <v>9.5388000000000002</v>
      </c>
      <c r="E40">
        <f>Table110[[#This Row],[CFNM]]/Table110[[#This Row],[CAREA]]</f>
        <v>0.10432865253641298</v>
      </c>
      <c r="F40">
        <v>2.1153300000000002</v>
      </c>
      <c r="G40">
        <f>(Table211[[#This Row],[time]]-2)*2</f>
        <v>0.23066000000000031</v>
      </c>
      <c r="H40">
        <v>96.239900000000006</v>
      </c>
      <c r="I40">
        <v>3.5073599999999998</v>
      </c>
      <c r="J40">
        <f>Table211[[#This Row],[CFNM]]/Table211[[#This Row],[CAREA]]</f>
        <v>3.6443928142069967E-2</v>
      </c>
      <c r="K40">
        <v>2.1153300000000002</v>
      </c>
      <c r="L40">
        <f>(Table312[[#This Row],[time]]-2)*2</f>
        <v>0.23066000000000031</v>
      </c>
      <c r="M40">
        <v>89.290800000000004</v>
      </c>
      <c r="N40">
        <v>2.2092900000000002</v>
      </c>
      <c r="O40">
        <f>Table312[[#This Row],[CFNM]]/Table312[[#This Row],[CAREA]]</f>
        <v>2.4742638659301968E-2</v>
      </c>
      <c r="P40">
        <v>2.1153300000000002</v>
      </c>
      <c r="Q40">
        <f>(Table413[[#This Row],[time]]-2)*2</f>
        <v>0.23066000000000031</v>
      </c>
      <c r="R40">
        <v>86.415199999999999</v>
      </c>
      <c r="S40">
        <v>4.9740399999999996</v>
      </c>
      <c r="T40">
        <f>Table413[[#This Row],[CFNM]]/Table413[[#This Row],[CAREA]]</f>
        <v>5.7559781149612563E-2</v>
      </c>
      <c r="U40">
        <v>2.1153300000000002</v>
      </c>
      <c r="V40">
        <f>(Table514[[#This Row],[time]]-2)*2</f>
        <v>0.23066000000000031</v>
      </c>
      <c r="W40">
        <v>82.762799999999999</v>
      </c>
      <c r="X40">
        <v>3.8373699999999999</v>
      </c>
      <c r="Y40">
        <f>Table514[[#This Row],[CFNM]]/Table514[[#This Row],[CAREA]]</f>
        <v>4.6365879356425832E-2</v>
      </c>
      <c r="Z40">
        <v>2.1153300000000002</v>
      </c>
      <c r="AA40">
        <f>(Table615[[#This Row],[time]]-2)*2</f>
        <v>0.23066000000000031</v>
      </c>
      <c r="AB40">
        <v>88.570599999999999</v>
      </c>
      <c r="AC40">
        <v>9.4588999999999999</v>
      </c>
      <c r="AD40">
        <f>Table615[[#This Row],[CFNM]]/Table615[[#This Row],[CAREA]]</f>
        <v>0.10679503130835739</v>
      </c>
      <c r="AE40">
        <v>2.1153300000000002</v>
      </c>
      <c r="AF40">
        <f>(Table716[[#This Row],[time]]-2)*2</f>
        <v>0.23066000000000031</v>
      </c>
      <c r="AG40">
        <v>78.584299999999999</v>
      </c>
      <c r="AH40">
        <v>17.301100000000002</v>
      </c>
      <c r="AI40">
        <f>Table716[[#This Row],[CFNM]]/Table716[[#This Row],[CAREA]]</f>
        <v>0.22015975201153415</v>
      </c>
      <c r="AJ40">
        <v>2.1153300000000002</v>
      </c>
      <c r="AK40">
        <f>(Table817[[#This Row],[time]]-2)*2</f>
        <v>0.23066000000000031</v>
      </c>
      <c r="AL40">
        <v>83.393799999999999</v>
      </c>
      <c r="AM40">
        <v>16.3935</v>
      </c>
      <c r="AN40">
        <f>Table817[[#This Row],[CFNM]]/Table817[[#This Row],[CAREA]]</f>
        <v>0.19657936201492196</v>
      </c>
    </row>
    <row r="41" spans="1:40" x14ac:dyDescent="0.3">
      <c r="A41">
        <v>2.16533</v>
      </c>
      <c r="B41">
        <f>(Table110[[#This Row],[time]]-2)*2</f>
        <v>0.33065999999999995</v>
      </c>
      <c r="C41">
        <v>91.847399999999993</v>
      </c>
      <c r="D41">
        <v>9.0205099999999998</v>
      </c>
      <c r="E41">
        <f>Table110[[#This Row],[CFNM]]/Table110[[#This Row],[CAREA]]</f>
        <v>9.8211925432837521E-2</v>
      </c>
      <c r="F41">
        <v>2.16533</v>
      </c>
      <c r="G41">
        <f>(Table211[[#This Row],[time]]-2)*2</f>
        <v>0.33065999999999995</v>
      </c>
      <c r="H41">
        <v>96.232200000000006</v>
      </c>
      <c r="I41">
        <v>3.399</v>
      </c>
      <c r="J41">
        <f>Table211[[#This Row],[CFNM]]/Table211[[#This Row],[CAREA]]</f>
        <v>3.5320817772013936E-2</v>
      </c>
      <c r="K41">
        <v>2.16533</v>
      </c>
      <c r="L41">
        <f>(Table312[[#This Row],[time]]-2)*2</f>
        <v>0.33065999999999995</v>
      </c>
      <c r="M41">
        <v>89.219700000000003</v>
      </c>
      <c r="N41">
        <v>1.3972100000000001</v>
      </c>
      <c r="O41">
        <f>Table312[[#This Row],[CFNM]]/Table312[[#This Row],[CAREA]]</f>
        <v>1.5660330622048718E-2</v>
      </c>
      <c r="P41">
        <v>2.16533</v>
      </c>
      <c r="Q41">
        <f>(Table413[[#This Row],[time]]-2)*2</f>
        <v>0.33065999999999995</v>
      </c>
      <c r="R41">
        <v>86.276300000000006</v>
      </c>
      <c r="S41">
        <v>3.79358</v>
      </c>
      <c r="T41">
        <f>Table413[[#This Row],[CFNM]]/Table413[[#This Row],[CAREA]]</f>
        <v>4.397012852892393E-2</v>
      </c>
      <c r="U41">
        <v>2.16533</v>
      </c>
      <c r="V41">
        <f>(Table514[[#This Row],[time]]-2)*2</f>
        <v>0.33065999999999995</v>
      </c>
      <c r="W41">
        <v>82.320599999999999</v>
      </c>
      <c r="X41">
        <v>1.5960399999999999</v>
      </c>
      <c r="Y41">
        <f>Table514[[#This Row],[CFNM]]/Table514[[#This Row],[CAREA]]</f>
        <v>1.9388099698009975E-2</v>
      </c>
      <c r="Z41">
        <v>2.16533</v>
      </c>
      <c r="AA41">
        <f>(Table615[[#This Row],[time]]-2)*2</f>
        <v>0.33065999999999995</v>
      </c>
      <c r="AB41">
        <v>88.247799999999998</v>
      </c>
      <c r="AC41">
        <v>5.7442299999999999</v>
      </c>
      <c r="AD41">
        <f>Table615[[#This Row],[CFNM]]/Table615[[#This Row],[CAREA]]</f>
        <v>6.5092047620450594E-2</v>
      </c>
      <c r="AE41">
        <v>2.16533</v>
      </c>
      <c r="AF41">
        <f>(Table716[[#This Row],[time]]-2)*2</f>
        <v>0.33065999999999995</v>
      </c>
      <c r="AG41">
        <v>78.401600000000002</v>
      </c>
      <c r="AH41">
        <v>16.455200000000001</v>
      </c>
      <c r="AI41">
        <f>Table716[[#This Row],[CFNM]]/Table716[[#This Row],[CAREA]]</f>
        <v>0.20988347176588235</v>
      </c>
      <c r="AJ41">
        <v>2.16533</v>
      </c>
      <c r="AK41">
        <f>(Table817[[#This Row],[time]]-2)*2</f>
        <v>0.33065999999999995</v>
      </c>
      <c r="AL41">
        <v>83.530900000000003</v>
      </c>
      <c r="AM41">
        <v>15.2974</v>
      </c>
      <c r="AN41">
        <f>Table817[[#This Row],[CFNM]]/Table817[[#This Row],[CAREA]]</f>
        <v>0.18313462443239567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91.891099999999994</v>
      </c>
      <c r="D42">
        <v>8.17652</v>
      </c>
      <c r="E42">
        <f>Table110[[#This Row],[CFNM]]/Table110[[#This Row],[CAREA]]</f>
        <v>8.8980543273505269E-2</v>
      </c>
      <c r="F42">
        <v>2.2246999999999999</v>
      </c>
      <c r="G42">
        <f>(Table211[[#This Row],[time]]-2)*2</f>
        <v>0.4493999999999998</v>
      </c>
      <c r="H42">
        <v>96.299800000000005</v>
      </c>
      <c r="I42">
        <v>3.1495099999999998</v>
      </c>
      <c r="J42">
        <f>Table211[[#This Row],[CFNM]]/Table211[[#This Row],[CAREA]]</f>
        <v>3.270526003169269E-2</v>
      </c>
      <c r="K42">
        <v>2.2246999999999999</v>
      </c>
      <c r="L42">
        <f>(Table312[[#This Row],[time]]-2)*2</f>
        <v>0.4493999999999998</v>
      </c>
      <c r="M42">
        <v>88.839399999999998</v>
      </c>
      <c r="N42">
        <v>0.42350500000000002</v>
      </c>
      <c r="O42">
        <f>Table312[[#This Row],[CFNM]]/Table312[[#This Row],[CAREA]]</f>
        <v>4.7670853247545573E-3</v>
      </c>
      <c r="P42">
        <v>2.2246999999999999</v>
      </c>
      <c r="Q42">
        <f>(Table413[[#This Row],[time]]-2)*2</f>
        <v>0.4493999999999998</v>
      </c>
      <c r="R42">
        <v>85.899100000000004</v>
      </c>
      <c r="S42">
        <v>2.0318700000000001</v>
      </c>
      <c r="T42">
        <f>Table413[[#This Row],[CFNM]]/Table413[[#This Row],[CAREA]]</f>
        <v>2.3654147715168144E-2</v>
      </c>
      <c r="U42">
        <v>2.2246999999999999</v>
      </c>
      <c r="V42">
        <f>(Table514[[#This Row],[time]]-2)*2</f>
        <v>0.4493999999999998</v>
      </c>
      <c r="W42">
        <v>80.892700000000005</v>
      </c>
      <c r="X42">
        <v>0.52888299999999999</v>
      </c>
      <c r="Y42">
        <f>Table514[[#This Row],[CFNM]]/Table514[[#This Row],[CAREA]]</f>
        <v>6.5380806920772817E-3</v>
      </c>
      <c r="Z42">
        <v>2.2246999999999999</v>
      </c>
      <c r="AA42">
        <f>(Table615[[#This Row],[time]]-2)*2</f>
        <v>0.4493999999999998</v>
      </c>
      <c r="AB42">
        <v>87.761700000000005</v>
      </c>
      <c r="AC42">
        <v>3.3708399999999998</v>
      </c>
      <c r="AD42">
        <f>Table615[[#This Row],[CFNM]]/Table615[[#This Row],[CAREA]]</f>
        <v>3.8409009852817338E-2</v>
      </c>
      <c r="AE42">
        <v>2.2246999999999999</v>
      </c>
      <c r="AF42">
        <f>(Table716[[#This Row],[time]]-2)*2</f>
        <v>0.4493999999999998</v>
      </c>
      <c r="AG42">
        <v>78.200299999999999</v>
      </c>
      <c r="AH42">
        <v>15.7553</v>
      </c>
      <c r="AI42">
        <f>Table716[[#This Row],[CFNM]]/Table716[[#This Row],[CAREA]]</f>
        <v>0.20147365163560754</v>
      </c>
      <c r="AJ42">
        <v>2.2246999999999999</v>
      </c>
      <c r="AK42">
        <f>(Table817[[#This Row],[time]]-2)*2</f>
        <v>0.4493999999999998</v>
      </c>
      <c r="AL42">
        <v>83.673599999999993</v>
      </c>
      <c r="AM42">
        <v>14.3492</v>
      </c>
      <c r="AN42">
        <f>Table817[[#This Row],[CFNM]]/Table817[[#This Row],[CAREA]]</f>
        <v>0.17149017133241548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92.317599999999999</v>
      </c>
      <c r="D43">
        <v>7.1296600000000003</v>
      </c>
      <c r="E43">
        <f>Table110[[#This Row],[CFNM]]/Table110[[#This Row],[CAREA]]</f>
        <v>7.7229694012842631E-2</v>
      </c>
      <c r="F43">
        <v>2.2668900000000001</v>
      </c>
      <c r="G43">
        <f>(Table211[[#This Row],[time]]-2)*2</f>
        <v>0.53378000000000014</v>
      </c>
      <c r="H43">
        <v>96.528899999999993</v>
      </c>
      <c r="I43">
        <v>2.5761799999999999</v>
      </c>
      <c r="J43">
        <f>Table211[[#This Row],[CFNM]]/Table211[[#This Row],[CAREA]]</f>
        <v>2.6688173179224048E-2</v>
      </c>
      <c r="K43">
        <v>2.2668900000000001</v>
      </c>
      <c r="L43">
        <f>(Table312[[#This Row],[time]]-2)*2</f>
        <v>0.53378000000000014</v>
      </c>
      <c r="M43">
        <v>87.917599999999993</v>
      </c>
      <c r="N43">
        <v>4.4333599999999999E-3</v>
      </c>
      <c r="O43">
        <f>Table312[[#This Row],[CFNM]]/Table312[[#This Row],[CAREA]]</f>
        <v>5.0426308270471448E-5</v>
      </c>
      <c r="P43">
        <v>2.2668900000000001</v>
      </c>
      <c r="Q43">
        <f>(Table413[[#This Row],[time]]-2)*2</f>
        <v>0.53378000000000014</v>
      </c>
      <c r="R43">
        <v>84.966399999999993</v>
      </c>
      <c r="S43">
        <v>0.37479699999999999</v>
      </c>
      <c r="T43">
        <f>Table413[[#This Row],[CFNM]]/Table413[[#This Row],[CAREA]]</f>
        <v>4.4111201604398916E-3</v>
      </c>
      <c r="U43">
        <v>2.2668900000000001</v>
      </c>
      <c r="V43">
        <f>(Table514[[#This Row],[time]]-2)*2</f>
        <v>0.53378000000000014</v>
      </c>
      <c r="W43">
        <v>80.758799999999994</v>
      </c>
      <c r="X43">
        <v>0.26671400000000001</v>
      </c>
      <c r="Y43">
        <f>Table514[[#This Row],[CFNM]]/Table514[[#This Row],[CAREA]]</f>
        <v>3.3025998405127369E-3</v>
      </c>
      <c r="Z43">
        <v>2.2668900000000001</v>
      </c>
      <c r="AA43">
        <f>(Table615[[#This Row],[time]]-2)*2</f>
        <v>0.53378000000000014</v>
      </c>
      <c r="AB43">
        <v>87.153800000000004</v>
      </c>
      <c r="AC43">
        <v>2.1255899999999999</v>
      </c>
      <c r="AD43">
        <f>Table615[[#This Row],[CFNM]]/Table615[[#This Row],[CAREA]]</f>
        <v>2.4388953780558047E-2</v>
      </c>
      <c r="AE43">
        <v>2.2668900000000001</v>
      </c>
      <c r="AF43">
        <f>(Table716[[#This Row],[time]]-2)*2</f>
        <v>0.53378000000000014</v>
      </c>
      <c r="AG43">
        <v>77.998800000000003</v>
      </c>
      <c r="AH43">
        <v>15.0878</v>
      </c>
      <c r="AI43">
        <f>Table716[[#This Row],[CFNM]]/Table716[[#This Row],[CAREA]]</f>
        <v>0.19343630927655295</v>
      </c>
      <c r="AJ43">
        <v>2.2668900000000001</v>
      </c>
      <c r="AK43">
        <f>(Table817[[#This Row],[time]]-2)*2</f>
        <v>0.53378000000000014</v>
      </c>
      <c r="AL43">
        <v>84.007499999999993</v>
      </c>
      <c r="AM43">
        <v>13.333</v>
      </c>
      <c r="AN43">
        <f>Table817[[#This Row],[CFNM]]/Table817[[#This Row],[CAREA]]</f>
        <v>0.15871201976014049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92.342299999999994</v>
      </c>
      <c r="D44">
        <v>6.2239399999999998</v>
      </c>
      <c r="E44">
        <f>Table110[[#This Row],[CFNM]]/Table110[[#This Row],[CAREA]]</f>
        <v>6.7400747003269354E-2</v>
      </c>
      <c r="F44">
        <v>2.3262700000000001</v>
      </c>
      <c r="G44">
        <f>(Table211[[#This Row],[time]]-2)*2</f>
        <v>0.65254000000000012</v>
      </c>
      <c r="H44">
        <v>96.500699999999995</v>
      </c>
      <c r="I44">
        <v>2.1036800000000002</v>
      </c>
      <c r="J44">
        <f>Table211[[#This Row],[CFNM]]/Table211[[#This Row],[CAREA]]</f>
        <v>2.1799634614049435E-2</v>
      </c>
      <c r="K44">
        <v>2.3262700000000001</v>
      </c>
      <c r="L44">
        <f>(Table312[[#This Row],[time]]-2)*2</f>
        <v>0.65254000000000012</v>
      </c>
      <c r="M44">
        <v>86.890299999999996</v>
      </c>
      <c r="N44">
        <v>3.9019100000000002E-3</v>
      </c>
      <c r="O44">
        <f>Table312[[#This Row],[CFNM]]/Table312[[#This Row],[CAREA]]</f>
        <v>4.4906163288652477E-5</v>
      </c>
      <c r="P44">
        <v>2.3262700000000001</v>
      </c>
      <c r="Q44">
        <f>(Table413[[#This Row],[time]]-2)*2</f>
        <v>0.65254000000000012</v>
      </c>
      <c r="R44">
        <v>83.605199999999996</v>
      </c>
      <c r="S44">
        <v>5.3246500000000002E-3</v>
      </c>
      <c r="T44">
        <f>Table413[[#This Row],[CFNM]]/Table413[[#This Row],[CAREA]]</f>
        <v>6.368802418988293E-5</v>
      </c>
      <c r="U44">
        <v>2.3262700000000001</v>
      </c>
      <c r="V44">
        <f>(Table514[[#This Row],[time]]-2)*2</f>
        <v>0.65254000000000012</v>
      </c>
      <c r="W44">
        <v>80.617000000000004</v>
      </c>
      <c r="X44">
        <v>0.11748699999999999</v>
      </c>
      <c r="Y44">
        <f>Table514[[#This Row],[CFNM]]/Table514[[#This Row],[CAREA]]</f>
        <v>1.4573477058188718E-3</v>
      </c>
      <c r="Z44">
        <v>2.3262700000000001</v>
      </c>
      <c r="AA44">
        <f>(Table615[[#This Row],[time]]-2)*2</f>
        <v>0.65254000000000012</v>
      </c>
      <c r="AB44">
        <v>84.804699999999997</v>
      </c>
      <c r="AC44">
        <v>1.5774300000000001</v>
      </c>
      <c r="AD44">
        <f>Table615[[#This Row],[CFNM]]/Table615[[#This Row],[CAREA]]</f>
        <v>1.8600737930798649E-2</v>
      </c>
      <c r="AE44">
        <v>2.3262700000000001</v>
      </c>
      <c r="AF44">
        <f>(Table716[[#This Row],[time]]-2)*2</f>
        <v>0.65254000000000012</v>
      </c>
      <c r="AG44">
        <v>77.877200000000002</v>
      </c>
      <c r="AH44">
        <v>14.5687</v>
      </c>
      <c r="AI44">
        <f>Table716[[#This Row],[CFNM]]/Table716[[#This Row],[CAREA]]</f>
        <v>0.18707272475127507</v>
      </c>
      <c r="AJ44">
        <v>2.3262700000000001</v>
      </c>
      <c r="AK44">
        <f>(Table817[[#This Row],[time]]-2)*2</f>
        <v>0.65254000000000012</v>
      </c>
      <c r="AL44">
        <v>84.138199999999998</v>
      </c>
      <c r="AM44">
        <v>12.6854</v>
      </c>
      <c r="AN44">
        <f>Table817[[#This Row],[CFNM]]/Table817[[#This Row],[CAREA]]</f>
        <v>0.15076861639540659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92.262500000000003</v>
      </c>
      <c r="D45">
        <v>4.6426999999999996</v>
      </c>
      <c r="E45">
        <f>Table110[[#This Row],[CFNM]]/Table110[[#This Row],[CAREA]]</f>
        <v>5.0320552770627282E-2</v>
      </c>
      <c r="F45">
        <v>2.3684599999999998</v>
      </c>
      <c r="G45">
        <f>(Table211[[#This Row],[time]]-2)*2</f>
        <v>0.73691999999999958</v>
      </c>
      <c r="H45">
        <v>96.365200000000002</v>
      </c>
      <c r="I45">
        <v>1.07372</v>
      </c>
      <c r="J45">
        <f>Table211[[#This Row],[CFNM]]/Table211[[#This Row],[CAREA]]</f>
        <v>1.114219656058411E-2</v>
      </c>
      <c r="K45">
        <v>2.3684599999999998</v>
      </c>
      <c r="L45">
        <f>(Table312[[#This Row],[time]]-2)*2</f>
        <v>0.73691999999999958</v>
      </c>
      <c r="M45">
        <v>86.654799999999994</v>
      </c>
      <c r="N45">
        <v>3.6391499999999999E-3</v>
      </c>
      <c r="O45">
        <f>Table312[[#This Row],[CFNM]]/Table312[[#This Row],[CAREA]]</f>
        <v>4.1995942521360621E-5</v>
      </c>
      <c r="P45">
        <v>2.3684599999999998</v>
      </c>
      <c r="Q45">
        <f>(Table413[[#This Row],[time]]-2)*2</f>
        <v>0.73691999999999958</v>
      </c>
      <c r="R45">
        <v>83.2042</v>
      </c>
      <c r="S45">
        <v>4.9232700000000004E-3</v>
      </c>
      <c r="T45">
        <f>Table413[[#This Row],[CFNM]]/Table413[[#This Row],[CAREA]]</f>
        <v>5.9170931275103905E-5</v>
      </c>
      <c r="U45">
        <v>2.3684599999999998</v>
      </c>
      <c r="V45">
        <f>(Table514[[#This Row],[time]]-2)*2</f>
        <v>0.73691999999999958</v>
      </c>
      <c r="W45">
        <v>79.937600000000003</v>
      </c>
      <c r="X45">
        <v>5.6049300000000002E-3</v>
      </c>
      <c r="Y45">
        <f>Table514[[#This Row],[CFNM]]/Table514[[#This Row],[CAREA]]</f>
        <v>7.0116315726266492E-5</v>
      </c>
      <c r="Z45">
        <v>2.3684599999999998</v>
      </c>
      <c r="AA45">
        <f>(Table615[[#This Row],[time]]-2)*2</f>
        <v>0.73691999999999958</v>
      </c>
      <c r="AB45">
        <v>84.342500000000001</v>
      </c>
      <c r="AC45">
        <v>1.05725</v>
      </c>
      <c r="AD45">
        <f>Table615[[#This Row],[CFNM]]/Table615[[#This Row],[CAREA]]</f>
        <v>1.253519874321961E-2</v>
      </c>
      <c r="AE45">
        <v>2.3684599999999998</v>
      </c>
      <c r="AF45">
        <f>(Table716[[#This Row],[time]]-2)*2</f>
        <v>0.73691999999999958</v>
      </c>
      <c r="AG45">
        <v>77.626499999999993</v>
      </c>
      <c r="AH45">
        <v>14.0435</v>
      </c>
      <c r="AI45">
        <f>Table716[[#This Row],[CFNM]]/Table716[[#This Row],[CAREA]]</f>
        <v>0.1809111579164332</v>
      </c>
      <c r="AJ45">
        <v>2.3684599999999998</v>
      </c>
      <c r="AK45">
        <f>(Table817[[#This Row],[time]]-2)*2</f>
        <v>0.73691999999999958</v>
      </c>
      <c r="AL45">
        <v>84.266300000000001</v>
      </c>
      <c r="AM45">
        <v>12.0131</v>
      </c>
      <c r="AN45">
        <f>Table817[[#This Row],[CFNM]]/Table817[[#This Row],[CAREA]]</f>
        <v>0.14256114247332563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91.738900000000001</v>
      </c>
      <c r="D46">
        <v>3.08284</v>
      </c>
      <c r="E46">
        <f>Table110[[#This Row],[CFNM]]/Table110[[#This Row],[CAREA]]</f>
        <v>3.3604501471022653E-2</v>
      </c>
      <c r="F46">
        <v>2.4278300000000002</v>
      </c>
      <c r="G46">
        <f>(Table211[[#This Row],[time]]-2)*2</f>
        <v>0.85566000000000031</v>
      </c>
      <c r="H46">
        <v>96.034999999999997</v>
      </c>
      <c r="I46">
        <v>0.18079799999999999</v>
      </c>
      <c r="J46">
        <f>Table211[[#This Row],[CFNM]]/Table211[[#This Row],[CAREA]]</f>
        <v>1.8826261258916019E-3</v>
      </c>
      <c r="K46">
        <v>2.4278300000000002</v>
      </c>
      <c r="L46">
        <f>(Table312[[#This Row],[time]]-2)*2</f>
        <v>0.85566000000000031</v>
      </c>
      <c r="M46">
        <v>85.596900000000005</v>
      </c>
      <c r="N46">
        <v>3.4024900000000002E-3</v>
      </c>
      <c r="O46">
        <f>Table312[[#This Row],[CFNM]]/Table312[[#This Row],[CAREA]]</f>
        <v>3.9750154503258878E-5</v>
      </c>
      <c r="P46">
        <v>2.4278300000000002</v>
      </c>
      <c r="Q46">
        <f>(Table413[[#This Row],[time]]-2)*2</f>
        <v>0.85566000000000031</v>
      </c>
      <c r="R46">
        <v>82.564599999999999</v>
      </c>
      <c r="S46">
        <v>4.5491699999999999E-3</v>
      </c>
      <c r="T46">
        <f>Table413[[#This Row],[CFNM]]/Table413[[#This Row],[CAREA]]</f>
        <v>5.5098310898375336E-5</v>
      </c>
      <c r="U46">
        <v>2.4278300000000002</v>
      </c>
      <c r="V46">
        <f>(Table514[[#This Row],[time]]-2)*2</f>
        <v>0.85566000000000031</v>
      </c>
      <c r="W46">
        <v>79.501300000000001</v>
      </c>
      <c r="X46">
        <v>4.8059599999999997E-3</v>
      </c>
      <c r="Y46">
        <f>Table514[[#This Row],[CFNM]]/Table514[[#This Row],[CAREA]]</f>
        <v>6.0451338531571178E-5</v>
      </c>
      <c r="Z46">
        <v>2.4278300000000002</v>
      </c>
      <c r="AA46">
        <f>(Table615[[#This Row],[time]]-2)*2</f>
        <v>0.85566000000000031</v>
      </c>
      <c r="AB46">
        <v>82.555899999999994</v>
      </c>
      <c r="AC46">
        <v>0.55746700000000005</v>
      </c>
      <c r="AD46">
        <f>Table615[[#This Row],[CFNM]]/Table615[[#This Row],[CAREA]]</f>
        <v>6.7526003592717184E-3</v>
      </c>
      <c r="AE46">
        <v>2.4278300000000002</v>
      </c>
      <c r="AF46">
        <f>(Table716[[#This Row],[time]]-2)*2</f>
        <v>0.85566000000000031</v>
      </c>
      <c r="AG46">
        <v>77.376800000000003</v>
      </c>
      <c r="AH46">
        <v>13.3979</v>
      </c>
      <c r="AI46">
        <f>Table716[[#This Row],[CFNM]]/Table716[[#This Row],[CAREA]]</f>
        <v>0.17315138387733789</v>
      </c>
      <c r="AJ46">
        <v>2.4278300000000002</v>
      </c>
      <c r="AK46">
        <f>(Table817[[#This Row],[time]]-2)*2</f>
        <v>0.85566000000000031</v>
      </c>
      <c r="AL46">
        <v>84.021299999999997</v>
      </c>
      <c r="AM46">
        <v>11.2402</v>
      </c>
      <c r="AN46">
        <f>Table817[[#This Row],[CFNM]]/Table817[[#This Row],[CAREA]]</f>
        <v>0.13377798248777395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91.555400000000006</v>
      </c>
      <c r="D47">
        <v>2.4815800000000001</v>
      </c>
      <c r="E47">
        <f>Table110[[#This Row],[CFNM]]/Table110[[#This Row],[CAREA]]</f>
        <v>2.7104681973974226E-2</v>
      </c>
      <c r="F47">
        <v>2.4542000000000002</v>
      </c>
      <c r="G47">
        <f>(Table211[[#This Row],[time]]-2)*2</f>
        <v>0.90840000000000032</v>
      </c>
      <c r="H47">
        <v>95.852400000000003</v>
      </c>
      <c r="I47">
        <v>6.1594400000000004E-3</v>
      </c>
      <c r="J47">
        <f>Table211[[#This Row],[CFNM]]/Table211[[#This Row],[CAREA]]</f>
        <v>6.425963251833027E-5</v>
      </c>
      <c r="K47">
        <v>2.4542000000000002</v>
      </c>
      <c r="L47">
        <f>(Table312[[#This Row],[time]]-2)*2</f>
        <v>0.90840000000000032</v>
      </c>
      <c r="M47">
        <v>85.530600000000007</v>
      </c>
      <c r="N47">
        <v>3.3041099999999999E-3</v>
      </c>
      <c r="O47">
        <f>Table312[[#This Row],[CFNM]]/Table312[[#This Row],[CAREA]]</f>
        <v>3.8630735666533376E-5</v>
      </c>
      <c r="P47">
        <v>2.4542000000000002</v>
      </c>
      <c r="Q47">
        <f>(Table413[[#This Row],[time]]-2)*2</f>
        <v>0.90840000000000032</v>
      </c>
      <c r="R47">
        <v>82.509100000000004</v>
      </c>
      <c r="S47">
        <v>4.4389499999999997E-3</v>
      </c>
      <c r="T47">
        <f>Table413[[#This Row],[CFNM]]/Table413[[#This Row],[CAREA]]</f>
        <v>5.3799520295337112E-5</v>
      </c>
      <c r="U47">
        <v>2.4542000000000002</v>
      </c>
      <c r="V47">
        <f>(Table514[[#This Row],[time]]-2)*2</f>
        <v>0.90840000000000032</v>
      </c>
      <c r="W47">
        <v>79.329800000000006</v>
      </c>
      <c r="X47">
        <v>4.5555200000000004E-3</v>
      </c>
      <c r="Y47">
        <f>Table514[[#This Row],[CFNM]]/Table514[[#This Row],[CAREA]]</f>
        <v>5.742507859593747E-5</v>
      </c>
      <c r="Z47">
        <v>2.4542000000000002</v>
      </c>
      <c r="AA47">
        <f>(Table615[[#This Row],[time]]-2)*2</f>
        <v>0.90840000000000032</v>
      </c>
      <c r="AB47">
        <v>82.355000000000004</v>
      </c>
      <c r="AC47">
        <v>0.419047</v>
      </c>
      <c r="AD47">
        <f>Table615[[#This Row],[CFNM]]/Table615[[#This Row],[CAREA]]</f>
        <v>5.088300649626616E-3</v>
      </c>
      <c r="AE47">
        <v>2.4542000000000002</v>
      </c>
      <c r="AF47">
        <f>(Table716[[#This Row],[time]]-2)*2</f>
        <v>0.90840000000000032</v>
      </c>
      <c r="AG47">
        <v>77.371799999999993</v>
      </c>
      <c r="AH47">
        <v>13.101699999999999</v>
      </c>
      <c r="AI47">
        <f>Table716[[#This Row],[CFNM]]/Table716[[#This Row],[CAREA]]</f>
        <v>0.16933430526367488</v>
      </c>
      <c r="AJ47">
        <v>2.4542000000000002</v>
      </c>
      <c r="AK47">
        <f>(Table817[[#This Row],[time]]-2)*2</f>
        <v>0.90840000000000032</v>
      </c>
      <c r="AL47">
        <v>83.985299999999995</v>
      </c>
      <c r="AM47">
        <v>10.8833</v>
      </c>
      <c r="AN47">
        <f>Table817[[#This Row],[CFNM]]/Table817[[#This Row],[CAREA]]</f>
        <v>0.12958577274832619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90.855500000000006</v>
      </c>
      <c r="D48">
        <v>1.3171900000000001</v>
      </c>
      <c r="E48">
        <f>Table110[[#This Row],[CFNM]]/Table110[[#This Row],[CAREA]]</f>
        <v>1.4497636356632235E-2</v>
      </c>
      <c r="F48">
        <v>2.5061499999999999</v>
      </c>
      <c r="G48">
        <f>(Table211[[#This Row],[time]]-2)*2</f>
        <v>1.0122999999999998</v>
      </c>
      <c r="H48">
        <v>95.091099999999997</v>
      </c>
      <c r="I48">
        <v>4.8667900000000002E-3</v>
      </c>
      <c r="J48">
        <f>Table211[[#This Row],[CFNM]]/Table211[[#This Row],[CAREA]]</f>
        <v>5.118028921739259E-5</v>
      </c>
      <c r="K48">
        <v>2.5061499999999999</v>
      </c>
      <c r="L48">
        <f>(Table312[[#This Row],[time]]-2)*2</f>
        <v>1.0122999999999998</v>
      </c>
      <c r="M48">
        <v>83.745000000000005</v>
      </c>
      <c r="N48">
        <v>3.0848799999999999E-3</v>
      </c>
      <c r="O48">
        <f>Table312[[#This Row],[CFNM]]/Table312[[#This Row],[CAREA]]</f>
        <v>3.6836587258940828E-5</v>
      </c>
      <c r="P48">
        <v>2.5061499999999999</v>
      </c>
      <c r="Q48">
        <f>(Table413[[#This Row],[time]]-2)*2</f>
        <v>1.0122999999999998</v>
      </c>
      <c r="R48">
        <v>82.401899999999998</v>
      </c>
      <c r="S48">
        <v>4.2486900000000003E-3</v>
      </c>
      <c r="T48">
        <f>Table413[[#This Row],[CFNM]]/Table413[[#This Row],[CAREA]]</f>
        <v>5.1560582947723297E-5</v>
      </c>
      <c r="U48">
        <v>2.5061499999999999</v>
      </c>
      <c r="V48">
        <f>(Table514[[#This Row],[time]]-2)*2</f>
        <v>1.0122999999999998</v>
      </c>
      <c r="W48">
        <v>79.006900000000002</v>
      </c>
      <c r="X48">
        <v>4.4389900000000003E-3</v>
      </c>
      <c r="Y48">
        <f>Table514[[#This Row],[CFNM]]/Table514[[#This Row],[CAREA]]</f>
        <v>5.61848395519885E-5</v>
      </c>
      <c r="Z48">
        <v>2.5061499999999999</v>
      </c>
      <c r="AA48">
        <f>(Table615[[#This Row],[time]]-2)*2</f>
        <v>1.0122999999999998</v>
      </c>
      <c r="AB48">
        <v>81.346999999999994</v>
      </c>
      <c r="AC48">
        <v>0.20249</v>
      </c>
      <c r="AD48">
        <f>Table615[[#This Row],[CFNM]]/Table615[[#This Row],[CAREA]]</f>
        <v>2.4892128781639155E-3</v>
      </c>
      <c r="AE48">
        <v>2.5061499999999999</v>
      </c>
      <c r="AF48">
        <f>(Table716[[#This Row],[time]]-2)*2</f>
        <v>1.0122999999999998</v>
      </c>
      <c r="AG48">
        <v>77.548599999999993</v>
      </c>
      <c r="AH48">
        <v>12.4244</v>
      </c>
      <c r="AI48">
        <f>Table716[[#This Row],[CFNM]]/Table716[[#This Row],[CAREA]]</f>
        <v>0.16021436879582612</v>
      </c>
      <c r="AJ48">
        <v>2.5061499999999999</v>
      </c>
      <c r="AK48">
        <f>(Table817[[#This Row],[time]]-2)*2</f>
        <v>1.0122999999999998</v>
      </c>
      <c r="AL48">
        <v>83.957499999999996</v>
      </c>
      <c r="AM48">
        <v>10.080299999999999</v>
      </c>
      <c r="AN48">
        <f>Table817[[#This Row],[CFNM]]/Table817[[#This Row],[CAREA]]</f>
        <v>0.12006431825626061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90.132000000000005</v>
      </c>
      <c r="D49">
        <v>0.54256000000000004</v>
      </c>
      <c r="E49">
        <f>Table110[[#This Row],[CFNM]]/Table110[[#This Row],[CAREA]]</f>
        <v>6.019615674788089E-3</v>
      </c>
      <c r="F49">
        <v>2.5507599999999999</v>
      </c>
      <c r="G49">
        <f>(Table211[[#This Row],[time]]-2)*2</f>
        <v>1.1015199999999998</v>
      </c>
      <c r="H49">
        <v>94.259799999999998</v>
      </c>
      <c r="I49">
        <v>4.3296699999999999E-3</v>
      </c>
      <c r="J49">
        <f>Table211[[#This Row],[CFNM]]/Table211[[#This Row],[CAREA]]</f>
        <v>4.5933367140605009E-5</v>
      </c>
      <c r="K49">
        <v>2.5507599999999999</v>
      </c>
      <c r="L49">
        <f>(Table312[[#This Row],[time]]-2)*2</f>
        <v>1.1015199999999998</v>
      </c>
      <c r="M49">
        <v>82.308400000000006</v>
      </c>
      <c r="N49">
        <v>2.8652199999999999E-3</v>
      </c>
      <c r="O49">
        <f>Table312[[#This Row],[CFNM]]/Table312[[#This Row],[CAREA]]</f>
        <v>3.4810784804467101E-5</v>
      </c>
      <c r="P49">
        <v>2.5507599999999999</v>
      </c>
      <c r="Q49">
        <f>(Table413[[#This Row],[time]]-2)*2</f>
        <v>1.1015199999999998</v>
      </c>
      <c r="R49">
        <v>82.293099999999995</v>
      </c>
      <c r="S49">
        <v>4.0783599999999996E-3</v>
      </c>
      <c r="T49">
        <f>Table413[[#This Row],[CFNM]]/Table413[[#This Row],[CAREA]]</f>
        <v>4.9558954517450427E-5</v>
      </c>
      <c r="U49">
        <v>2.5507599999999999</v>
      </c>
      <c r="V49">
        <f>(Table514[[#This Row],[time]]-2)*2</f>
        <v>1.1015199999999998</v>
      </c>
      <c r="W49">
        <v>78.269599999999997</v>
      </c>
      <c r="X49">
        <v>4.3143799999999996E-3</v>
      </c>
      <c r="Y49">
        <f>Table514[[#This Row],[CFNM]]/Table514[[#This Row],[CAREA]]</f>
        <v>5.5122039719124662E-5</v>
      </c>
      <c r="Z49">
        <v>2.5507599999999999</v>
      </c>
      <c r="AA49">
        <f>(Table615[[#This Row],[time]]-2)*2</f>
        <v>1.1015199999999998</v>
      </c>
      <c r="AB49">
        <v>80.539100000000005</v>
      </c>
      <c r="AC49">
        <v>2.7120200000000001E-2</v>
      </c>
      <c r="AD49">
        <f>Table615[[#This Row],[CFNM]]/Table615[[#This Row],[CAREA]]</f>
        <v>3.3673333821708956E-4</v>
      </c>
      <c r="AE49">
        <v>2.5507599999999999</v>
      </c>
      <c r="AF49">
        <f>(Table716[[#This Row],[time]]-2)*2</f>
        <v>1.1015199999999998</v>
      </c>
      <c r="AG49">
        <v>77.596999999999994</v>
      </c>
      <c r="AH49">
        <v>11.7182</v>
      </c>
      <c r="AI49">
        <f>Table716[[#This Row],[CFNM]]/Table716[[#This Row],[CAREA]]</f>
        <v>0.15101357011224661</v>
      </c>
      <c r="AJ49">
        <v>2.5507599999999999</v>
      </c>
      <c r="AK49">
        <f>(Table817[[#This Row],[time]]-2)*2</f>
        <v>1.1015199999999998</v>
      </c>
      <c r="AL49">
        <v>83.927099999999996</v>
      </c>
      <c r="AM49">
        <v>9.2682900000000004</v>
      </c>
      <c r="AN49">
        <f>Table817[[#This Row],[CFNM]]/Table817[[#This Row],[CAREA]]</f>
        <v>0.11043262545709313</v>
      </c>
    </row>
    <row r="50" spans="1:40" x14ac:dyDescent="0.3">
      <c r="A50">
        <v>2.60453</v>
      </c>
      <c r="B50">
        <f>(Table110[[#This Row],[time]]-2)*2</f>
        <v>1.20906</v>
      </c>
      <c r="C50">
        <v>89.520399999999995</v>
      </c>
      <c r="D50">
        <v>5.0064300000000001E-3</v>
      </c>
      <c r="E50">
        <f>Table110[[#This Row],[CFNM]]/Table110[[#This Row],[CAREA]]</f>
        <v>5.5925018208140274E-5</v>
      </c>
      <c r="F50">
        <v>2.60453</v>
      </c>
      <c r="G50">
        <f>(Table211[[#This Row],[time]]-2)*2</f>
        <v>1.20906</v>
      </c>
      <c r="H50">
        <v>92.633499999999998</v>
      </c>
      <c r="I50">
        <v>3.85119E-3</v>
      </c>
      <c r="J50">
        <f>Table211[[#This Row],[CFNM]]/Table211[[#This Row],[CAREA]]</f>
        <v>4.1574484392795262E-5</v>
      </c>
      <c r="K50">
        <v>2.60453</v>
      </c>
      <c r="L50">
        <f>(Table312[[#This Row],[time]]-2)*2</f>
        <v>1.20906</v>
      </c>
      <c r="M50">
        <v>82.183000000000007</v>
      </c>
      <c r="N50">
        <v>2.6844099999999999E-3</v>
      </c>
      <c r="O50">
        <f>Table312[[#This Row],[CFNM]]/Table312[[#This Row],[CAREA]]</f>
        <v>3.2663811250501924E-5</v>
      </c>
      <c r="P50">
        <v>2.60453</v>
      </c>
      <c r="Q50">
        <f>(Table413[[#This Row],[time]]-2)*2</f>
        <v>1.20906</v>
      </c>
      <c r="R50">
        <v>82.204099999999997</v>
      </c>
      <c r="S50">
        <v>3.9395599999999999E-3</v>
      </c>
      <c r="T50">
        <f>Table413[[#This Row],[CFNM]]/Table413[[#This Row],[CAREA]]</f>
        <v>4.792413030493613E-5</v>
      </c>
      <c r="U50">
        <v>2.60453</v>
      </c>
      <c r="V50">
        <f>(Table514[[#This Row],[time]]-2)*2</f>
        <v>1.20906</v>
      </c>
      <c r="W50">
        <v>77.963800000000006</v>
      </c>
      <c r="X50">
        <v>4.2139400000000002E-3</v>
      </c>
      <c r="Y50">
        <f>Table514[[#This Row],[CFNM]]/Table514[[#This Row],[CAREA]]</f>
        <v>5.4049956518281563E-5</v>
      </c>
      <c r="Z50">
        <v>2.60453</v>
      </c>
      <c r="AA50">
        <f>(Table615[[#This Row],[time]]-2)*2</f>
        <v>1.20906</v>
      </c>
      <c r="AB50">
        <v>78.607200000000006</v>
      </c>
      <c r="AC50">
        <v>3.9220699999999997E-3</v>
      </c>
      <c r="AD50">
        <f>Table615[[#This Row],[CFNM]]/Table615[[#This Row],[CAREA]]</f>
        <v>4.9894538922643213E-5</v>
      </c>
      <c r="AE50">
        <v>2.60453</v>
      </c>
      <c r="AF50">
        <f>(Table716[[#This Row],[time]]-2)*2</f>
        <v>1.20906</v>
      </c>
      <c r="AG50">
        <v>77.725700000000003</v>
      </c>
      <c r="AH50">
        <v>11.0966</v>
      </c>
      <c r="AI50">
        <f>Table716[[#This Row],[CFNM]]/Table716[[#This Row],[CAREA]]</f>
        <v>0.14276616357266644</v>
      </c>
      <c r="AJ50">
        <v>2.60453</v>
      </c>
      <c r="AK50">
        <f>(Table817[[#This Row],[time]]-2)*2</f>
        <v>1.20906</v>
      </c>
      <c r="AL50">
        <v>83.829400000000007</v>
      </c>
      <c r="AM50">
        <v>8.57883</v>
      </c>
      <c r="AN50">
        <f>Table817[[#This Row],[CFNM]]/Table817[[#This Row],[CAREA]]</f>
        <v>0.10233676967746398</v>
      </c>
    </row>
    <row r="51" spans="1:40" x14ac:dyDescent="0.3">
      <c r="A51">
        <v>2.65273</v>
      </c>
      <c r="B51">
        <f>(Table110[[#This Row],[time]]-2)*2</f>
        <v>1.3054600000000001</v>
      </c>
      <c r="C51">
        <v>89.018100000000004</v>
      </c>
      <c r="D51">
        <v>3.9756499999999998E-3</v>
      </c>
      <c r="E51">
        <f>Table110[[#This Row],[CFNM]]/Table110[[#This Row],[CAREA]]</f>
        <v>4.4661141947536507E-5</v>
      </c>
      <c r="F51">
        <v>2.65273</v>
      </c>
      <c r="G51">
        <f>(Table211[[#This Row],[time]]-2)*2</f>
        <v>1.3054600000000001</v>
      </c>
      <c r="H51">
        <v>91.8155</v>
      </c>
      <c r="I51">
        <v>3.5113900000000001E-3</v>
      </c>
      <c r="J51">
        <f>Table211[[#This Row],[CFNM]]/Table211[[#This Row],[CAREA]]</f>
        <v>3.824397841323088E-5</v>
      </c>
      <c r="K51">
        <v>2.65273</v>
      </c>
      <c r="L51">
        <f>(Table312[[#This Row],[time]]-2)*2</f>
        <v>1.3054600000000001</v>
      </c>
      <c r="M51">
        <v>79.354299999999995</v>
      </c>
      <c r="N51">
        <v>2.5682399999999998E-3</v>
      </c>
      <c r="O51">
        <f>Table312[[#This Row],[CFNM]]/Table312[[#This Row],[CAREA]]</f>
        <v>3.2364219708320782E-5</v>
      </c>
      <c r="P51">
        <v>2.65273</v>
      </c>
      <c r="Q51">
        <f>(Table413[[#This Row],[time]]-2)*2</f>
        <v>1.3054600000000001</v>
      </c>
      <c r="R51">
        <v>82.137</v>
      </c>
      <c r="S51">
        <v>3.83827E-3</v>
      </c>
      <c r="T51">
        <f>Table413[[#This Row],[CFNM]]/Table413[[#This Row],[CAREA]]</f>
        <v>4.6730097276501451E-5</v>
      </c>
      <c r="U51">
        <v>2.65273</v>
      </c>
      <c r="V51">
        <f>(Table514[[#This Row],[time]]-2)*2</f>
        <v>1.3054600000000001</v>
      </c>
      <c r="W51">
        <v>77.744100000000003</v>
      </c>
      <c r="X51">
        <v>4.1456100000000001E-3</v>
      </c>
      <c r="Y51">
        <f>Table514[[#This Row],[CFNM]]/Table514[[#This Row],[CAREA]]</f>
        <v>5.3323789200723914E-5</v>
      </c>
      <c r="Z51">
        <v>2.65273</v>
      </c>
      <c r="AA51">
        <f>(Table615[[#This Row],[time]]-2)*2</f>
        <v>1.3054600000000001</v>
      </c>
      <c r="AB51">
        <v>78.408000000000001</v>
      </c>
      <c r="AC51">
        <v>3.78503E-3</v>
      </c>
      <c r="AD51">
        <f>Table615[[#This Row],[CFNM]]/Table615[[#This Row],[CAREA]]</f>
        <v>4.827351800836649E-5</v>
      </c>
      <c r="AE51">
        <v>2.65273</v>
      </c>
      <c r="AF51">
        <f>(Table716[[#This Row],[time]]-2)*2</f>
        <v>1.3054600000000001</v>
      </c>
      <c r="AG51">
        <v>77.760400000000004</v>
      </c>
      <c r="AH51">
        <v>10.641</v>
      </c>
      <c r="AI51">
        <f>Table716[[#This Row],[CFNM]]/Table716[[#This Row],[CAREA]]</f>
        <v>0.13684343187535042</v>
      </c>
      <c r="AJ51">
        <v>2.65273</v>
      </c>
      <c r="AK51">
        <f>(Table817[[#This Row],[time]]-2)*2</f>
        <v>1.3054600000000001</v>
      </c>
      <c r="AL51">
        <v>83.768900000000002</v>
      </c>
      <c r="AM51">
        <v>8.0905000000000005</v>
      </c>
      <c r="AN51">
        <f>Table817[[#This Row],[CFNM]]/Table817[[#This Row],[CAREA]]</f>
        <v>9.6581189439040024E-2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86.879000000000005</v>
      </c>
      <c r="D52">
        <v>3.73939E-3</v>
      </c>
      <c r="E52">
        <f>Table110[[#This Row],[CFNM]]/Table110[[#This Row],[CAREA]]</f>
        <v>4.3041356369203139E-5</v>
      </c>
      <c r="F52">
        <v>2.7006199999999998</v>
      </c>
      <c r="G52">
        <f>(Table211[[#This Row],[time]]-2)*2</f>
        <v>1.4012399999999996</v>
      </c>
      <c r="H52">
        <v>90.672200000000004</v>
      </c>
      <c r="I52">
        <v>3.2120199999999999E-3</v>
      </c>
      <c r="J52">
        <f>Table211[[#This Row],[CFNM]]/Table211[[#This Row],[CAREA]]</f>
        <v>3.542452923828913E-5</v>
      </c>
      <c r="K52">
        <v>2.7006199999999998</v>
      </c>
      <c r="L52">
        <f>(Table312[[#This Row],[time]]-2)*2</f>
        <v>1.4012399999999996</v>
      </c>
      <c r="M52">
        <v>78.021900000000002</v>
      </c>
      <c r="N52">
        <v>2.4335400000000001E-3</v>
      </c>
      <c r="O52">
        <f>Table312[[#This Row],[CFNM]]/Table312[[#This Row],[CAREA]]</f>
        <v>3.1190473443994571E-5</v>
      </c>
      <c r="P52">
        <v>2.7006199999999998</v>
      </c>
      <c r="Q52">
        <f>(Table413[[#This Row],[time]]-2)*2</f>
        <v>1.4012399999999996</v>
      </c>
      <c r="R52">
        <v>81.997100000000003</v>
      </c>
      <c r="S52">
        <v>3.6718800000000002E-3</v>
      </c>
      <c r="T52">
        <f>Table413[[#This Row],[CFNM]]/Table413[[#This Row],[CAREA]]</f>
        <v>4.4780608094676523E-5</v>
      </c>
      <c r="U52">
        <v>2.7006199999999998</v>
      </c>
      <c r="V52">
        <f>(Table514[[#This Row],[time]]-2)*2</f>
        <v>1.4012399999999996</v>
      </c>
      <c r="W52">
        <v>75.831500000000005</v>
      </c>
      <c r="X52">
        <v>4.0604600000000001E-3</v>
      </c>
      <c r="Y52">
        <f>Table514[[#This Row],[CFNM]]/Table514[[#This Row],[CAREA]]</f>
        <v>5.3545821986905174E-5</v>
      </c>
      <c r="Z52">
        <v>2.7006199999999998</v>
      </c>
      <c r="AA52">
        <f>(Table615[[#This Row],[time]]-2)*2</f>
        <v>1.4012399999999996</v>
      </c>
      <c r="AB52">
        <v>76.7376</v>
      </c>
      <c r="AC52">
        <v>3.5910999999999998E-3</v>
      </c>
      <c r="AD52">
        <f>Table615[[#This Row],[CFNM]]/Table615[[#This Row],[CAREA]]</f>
        <v>4.6797137257354929E-5</v>
      </c>
      <c r="AE52">
        <v>2.7006199999999998</v>
      </c>
      <c r="AF52">
        <f>(Table716[[#This Row],[time]]-2)*2</f>
        <v>1.4012399999999996</v>
      </c>
      <c r="AG52">
        <v>77.768299999999996</v>
      </c>
      <c r="AH52">
        <v>9.9829600000000003</v>
      </c>
      <c r="AI52">
        <f>Table716[[#This Row],[CFNM]]/Table716[[#This Row],[CAREA]]</f>
        <v>0.12836798541307964</v>
      </c>
      <c r="AJ52">
        <v>2.7006199999999998</v>
      </c>
      <c r="AK52">
        <f>(Table817[[#This Row],[time]]-2)*2</f>
        <v>1.4012399999999996</v>
      </c>
      <c r="AL52">
        <v>83.686199999999999</v>
      </c>
      <c r="AM52">
        <v>7.4548399999999999</v>
      </c>
      <c r="AN52">
        <f>Table817[[#This Row],[CFNM]]/Table817[[#This Row],[CAREA]]</f>
        <v>8.908087593892422E-2</v>
      </c>
    </row>
    <row r="53" spans="1:40" x14ac:dyDescent="0.3">
      <c r="A53">
        <v>2.75176</v>
      </c>
      <c r="B53">
        <f>(Table110[[#This Row],[time]]-2)*2</f>
        <v>1.50352</v>
      </c>
      <c r="C53">
        <v>85.945300000000003</v>
      </c>
      <c r="D53">
        <v>3.56989E-3</v>
      </c>
      <c r="E53">
        <f>Table110[[#This Row],[CFNM]]/Table110[[#This Row],[CAREA]]</f>
        <v>4.1536768153697758E-5</v>
      </c>
      <c r="F53">
        <v>2.75176</v>
      </c>
      <c r="G53">
        <f>(Table211[[#This Row],[time]]-2)*2</f>
        <v>1.50352</v>
      </c>
      <c r="H53">
        <v>90.02</v>
      </c>
      <c r="I53">
        <v>3.09772E-3</v>
      </c>
      <c r="J53">
        <f>Table211[[#This Row],[CFNM]]/Table211[[#This Row],[CAREA]]</f>
        <v>3.4411464119084649E-5</v>
      </c>
      <c r="K53">
        <v>2.75176</v>
      </c>
      <c r="L53">
        <f>(Table312[[#This Row],[time]]-2)*2</f>
        <v>1.50352</v>
      </c>
      <c r="M53">
        <v>76.3</v>
      </c>
      <c r="N53">
        <v>2.33863E-3</v>
      </c>
      <c r="O53">
        <f>Table312[[#This Row],[CFNM]]/Table312[[#This Row],[CAREA]]</f>
        <v>3.065045871559633E-5</v>
      </c>
      <c r="P53">
        <v>2.75176</v>
      </c>
      <c r="Q53">
        <f>(Table413[[#This Row],[time]]-2)*2</f>
        <v>1.50352</v>
      </c>
      <c r="R53">
        <v>81.373099999999994</v>
      </c>
      <c r="S53">
        <v>3.5391300000000001E-3</v>
      </c>
      <c r="T53">
        <f>Table413[[#This Row],[CFNM]]/Table413[[#This Row],[CAREA]]</f>
        <v>4.3492628399311322E-5</v>
      </c>
      <c r="U53">
        <v>2.75176</v>
      </c>
      <c r="V53">
        <f>(Table514[[#This Row],[time]]-2)*2</f>
        <v>1.50352</v>
      </c>
      <c r="W53">
        <v>75.516900000000007</v>
      </c>
      <c r="X53">
        <v>3.9931899999999998E-3</v>
      </c>
      <c r="Y53">
        <f>Table514[[#This Row],[CFNM]]/Table514[[#This Row],[CAREA]]</f>
        <v>5.2878097485463513E-5</v>
      </c>
      <c r="Z53">
        <v>2.75176</v>
      </c>
      <c r="AA53">
        <f>(Table615[[#This Row],[time]]-2)*2</f>
        <v>1.50352</v>
      </c>
      <c r="AB53">
        <v>76.3613</v>
      </c>
      <c r="AC53">
        <v>3.4208300000000001E-3</v>
      </c>
      <c r="AD53">
        <f>Table615[[#This Row],[CFNM]]/Table615[[#This Row],[CAREA]]</f>
        <v>4.4797953937400228E-5</v>
      </c>
      <c r="AE53">
        <v>2.75176</v>
      </c>
      <c r="AF53">
        <f>(Table716[[#This Row],[time]]-2)*2</f>
        <v>1.50352</v>
      </c>
      <c r="AG53">
        <v>77.801299999999998</v>
      </c>
      <c r="AH53">
        <v>9.38842</v>
      </c>
      <c r="AI53">
        <f>Table716[[#This Row],[CFNM]]/Table716[[#This Row],[CAREA]]</f>
        <v>0.12067176255409615</v>
      </c>
      <c r="AJ53">
        <v>2.75176</v>
      </c>
      <c r="AK53">
        <f>(Table817[[#This Row],[time]]-2)*2</f>
        <v>1.50352</v>
      </c>
      <c r="AL53">
        <v>83.591200000000001</v>
      </c>
      <c r="AM53">
        <v>6.9308300000000003</v>
      </c>
      <c r="AN53">
        <f>Table817[[#This Row],[CFNM]]/Table817[[#This Row],[CAREA]]</f>
        <v>8.2913392797327956E-2</v>
      </c>
    </row>
    <row r="54" spans="1:40" x14ac:dyDescent="0.3">
      <c r="A54">
        <v>2.80444</v>
      </c>
      <c r="B54">
        <f>(Table110[[#This Row],[time]]-2)*2</f>
        <v>1.6088800000000001</v>
      </c>
      <c r="C54">
        <v>85.613100000000003</v>
      </c>
      <c r="D54">
        <v>3.4163599999999998E-3</v>
      </c>
      <c r="E54">
        <f>Table110[[#This Row],[CFNM]]/Table110[[#This Row],[CAREA]]</f>
        <v>3.9904640761752579E-5</v>
      </c>
      <c r="F54">
        <v>2.80444</v>
      </c>
      <c r="G54">
        <f>(Table211[[#This Row],[time]]-2)*2</f>
        <v>1.6088800000000001</v>
      </c>
      <c r="H54">
        <v>89.242999999999995</v>
      </c>
      <c r="I54">
        <v>3.0549800000000001E-3</v>
      </c>
      <c r="J54">
        <f>Table211[[#This Row],[CFNM]]/Table211[[#This Row],[CAREA]]</f>
        <v>3.4232152661833424E-5</v>
      </c>
      <c r="K54">
        <v>2.80444</v>
      </c>
      <c r="L54">
        <f>(Table312[[#This Row],[time]]-2)*2</f>
        <v>1.6088800000000001</v>
      </c>
      <c r="M54">
        <v>76.027799999999999</v>
      </c>
      <c r="N54">
        <v>2.2544800000000001E-3</v>
      </c>
      <c r="O54">
        <f>Table312[[#This Row],[CFNM]]/Table312[[#This Row],[CAREA]]</f>
        <v>2.9653363638037666E-5</v>
      </c>
      <c r="P54">
        <v>2.80444</v>
      </c>
      <c r="Q54">
        <f>(Table413[[#This Row],[time]]-2)*2</f>
        <v>1.6088800000000001</v>
      </c>
      <c r="R54">
        <v>81.095600000000005</v>
      </c>
      <c r="S54">
        <v>3.4226999999999999E-3</v>
      </c>
      <c r="T54">
        <f>Table413[[#This Row],[CFNM]]/Table413[[#This Row],[CAREA]]</f>
        <v>4.2205742358401686E-5</v>
      </c>
      <c r="U54">
        <v>2.80444</v>
      </c>
      <c r="V54">
        <f>(Table514[[#This Row],[time]]-2)*2</f>
        <v>1.6088800000000001</v>
      </c>
      <c r="W54">
        <v>74.292000000000002</v>
      </c>
      <c r="X54">
        <v>3.8934799999999999E-3</v>
      </c>
      <c r="Y54">
        <f>Table514[[#This Row],[CFNM]]/Table514[[#This Row],[CAREA]]</f>
        <v>5.2407796263393093E-5</v>
      </c>
      <c r="Z54">
        <v>2.80444</v>
      </c>
      <c r="AA54">
        <f>(Table615[[#This Row],[time]]-2)*2</f>
        <v>1.6088800000000001</v>
      </c>
      <c r="AB54">
        <v>73.110799999999998</v>
      </c>
      <c r="AC54">
        <v>3.21566E-3</v>
      </c>
      <c r="AD54">
        <f>Table615[[#This Row],[CFNM]]/Table615[[#This Row],[CAREA]]</f>
        <v>4.3983378652675121E-5</v>
      </c>
      <c r="AE54">
        <v>2.80444</v>
      </c>
      <c r="AF54">
        <f>(Table716[[#This Row],[time]]-2)*2</f>
        <v>1.6088800000000001</v>
      </c>
      <c r="AG54">
        <v>77.901899999999998</v>
      </c>
      <c r="AH54">
        <v>8.5920900000000007</v>
      </c>
      <c r="AI54">
        <f>Table716[[#This Row],[CFNM]]/Table716[[#This Row],[CAREA]]</f>
        <v>0.11029371555764367</v>
      </c>
      <c r="AJ54">
        <v>2.80444</v>
      </c>
      <c r="AK54">
        <f>(Table817[[#This Row],[time]]-2)*2</f>
        <v>1.6088800000000001</v>
      </c>
      <c r="AL54">
        <v>83.435199999999995</v>
      </c>
      <c r="AM54">
        <v>6.28695</v>
      </c>
      <c r="AN54">
        <f>Table817[[#This Row],[CFNM]]/Table817[[#This Row],[CAREA]]</f>
        <v>7.5351290582392094E-2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83.721100000000007</v>
      </c>
      <c r="D55">
        <v>3.3096800000000002E-3</v>
      </c>
      <c r="E55">
        <f>Table110[[#This Row],[CFNM]]/Table110[[#This Row],[CAREA]]</f>
        <v>3.9532208726354526E-5</v>
      </c>
      <c r="F55">
        <v>2.8583699999999999</v>
      </c>
      <c r="G55">
        <f>(Table211[[#This Row],[time]]-2)*2</f>
        <v>1.7167399999999997</v>
      </c>
      <c r="H55">
        <v>89.905500000000004</v>
      </c>
      <c r="I55">
        <v>3.0392599999999998E-3</v>
      </c>
      <c r="J55">
        <f>Table211[[#This Row],[CFNM]]/Table211[[#This Row],[CAREA]]</f>
        <v>3.3805050858957459E-5</v>
      </c>
      <c r="K55">
        <v>2.8583699999999999</v>
      </c>
      <c r="L55">
        <f>(Table312[[#This Row],[time]]-2)*2</f>
        <v>1.7167399999999997</v>
      </c>
      <c r="M55">
        <v>75.779399999999995</v>
      </c>
      <c r="N55">
        <v>2.1934099999999998E-3</v>
      </c>
      <c r="O55">
        <f>Table312[[#This Row],[CFNM]]/Table312[[#This Row],[CAREA]]</f>
        <v>2.8944673618424003E-5</v>
      </c>
      <c r="P55">
        <v>2.8583699999999999</v>
      </c>
      <c r="Q55">
        <f>(Table413[[#This Row],[time]]-2)*2</f>
        <v>1.7167399999999997</v>
      </c>
      <c r="R55">
        <v>80.866100000000003</v>
      </c>
      <c r="S55">
        <v>3.35111E-3</v>
      </c>
      <c r="T55">
        <f>Table413[[#This Row],[CFNM]]/Table413[[#This Row],[CAREA]]</f>
        <v>4.1440232680937997E-5</v>
      </c>
      <c r="U55">
        <v>2.8583699999999999</v>
      </c>
      <c r="V55">
        <f>(Table514[[#This Row],[time]]-2)*2</f>
        <v>1.7167399999999997</v>
      </c>
      <c r="W55">
        <v>73.944699999999997</v>
      </c>
      <c r="X55">
        <v>3.8142100000000002E-3</v>
      </c>
      <c r="Y55">
        <f>Table514[[#This Row],[CFNM]]/Table514[[#This Row],[CAREA]]</f>
        <v>5.1581925411828032E-5</v>
      </c>
      <c r="Z55">
        <v>2.8583699999999999</v>
      </c>
      <c r="AA55">
        <f>(Table615[[#This Row],[time]]-2)*2</f>
        <v>1.7167399999999997</v>
      </c>
      <c r="AB55">
        <v>72.886300000000006</v>
      </c>
      <c r="AC55">
        <v>3.0665599999999999E-3</v>
      </c>
      <c r="AD55">
        <f>Table615[[#This Row],[CFNM]]/Table615[[#This Row],[CAREA]]</f>
        <v>4.2073201685364734E-5</v>
      </c>
      <c r="AE55">
        <v>2.8583699999999999</v>
      </c>
      <c r="AF55">
        <f>(Table716[[#This Row],[time]]-2)*2</f>
        <v>1.7167399999999997</v>
      </c>
      <c r="AG55">
        <v>77.911000000000001</v>
      </c>
      <c r="AH55">
        <v>7.9895100000000001</v>
      </c>
      <c r="AI55">
        <f>Table716[[#This Row],[CFNM]]/Table716[[#This Row],[CAREA]]</f>
        <v>0.102546623711671</v>
      </c>
      <c r="AJ55">
        <v>2.8583699999999999</v>
      </c>
      <c r="AK55">
        <f>(Table817[[#This Row],[time]]-2)*2</f>
        <v>1.7167399999999997</v>
      </c>
      <c r="AL55">
        <v>83.325500000000005</v>
      </c>
      <c r="AM55">
        <v>5.8322599999999998</v>
      </c>
      <c r="AN55">
        <f>Table817[[#This Row],[CFNM]]/Table817[[#This Row],[CAREA]]</f>
        <v>6.9993699407744317E-2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83.0565</v>
      </c>
      <c r="D56">
        <v>3.1780799999999998E-3</v>
      </c>
      <c r="E56">
        <f>Table110[[#This Row],[CFNM]]/Table110[[#This Row],[CAREA]]</f>
        <v>3.8264073251340952E-5</v>
      </c>
      <c r="F56">
        <v>2.9134199999999999</v>
      </c>
      <c r="G56">
        <f>(Table211[[#This Row],[time]]-2)*2</f>
        <v>1.8268399999999998</v>
      </c>
      <c r="H56">
        <v>89.834900000000005</v>
      </c>
      <c r="I56">
        <v>3.0299099999999998E-3</v>
      </c>
      <c r="J56">
        <f>Table211[[#This Row],[CFNM]]/Table211[[#This Row],[CAREA]]</f>
        <v>3.372753796130457E-5</v>
      </c>
      <c r="K56">
        <v>2.9134199999999999</v>
      </c>
      <c r="L56">
        <f>(Table312[[#This Row],[time]]-2)*2</f>
        <v>1.8268399999999998</v>
      </c>
      <c r="M56">
        <v>74.943799999999996</v>
      </c>
      <c r="N56">
        <v>2.11107E-3</v>
      </c>
      <c r="O56">
        <f>Table312[[#This Row],[CFNM]]/Table312[[#This Row],[CAREA]]</f>
        <v>2.8168707751675258E-5</v>
      </c>
      <c r="P56">
        <v>2.9134199999999999</v>
      </c>
      <c r="Q56">
        <f>(Table413[[#This Row],[time]]-2)*2</f>
        <v>1.8268399999999998</v>
      </c>
      <c r="R56">
        <v>80.531000000000006</v>
      </c>
      <c r="S56">
        <v>3.2672999999999999E-3</v>
      </c>
      <c r="T56">
        <f>Table413[[#This Row],[CFNM]]/Table413[[#This Row],[CAREA]]</f>
        <v>4.057195365759769E-5</v>
      </c>
      <c r="U56">
        <v>2.9134199999999999</v>
      </c>
      <c r="V56">
        <f>(Table514[[#This Row],[time]]-2)*2</f>
        <v>1.8268399999999998</v>
      </c>
      <c r="W56">
        <v>73.075199999999995</v>
      </c>
      <c r="X56">
        <v>3.7088999999999998E-3</v>
      </c>
      <c r="Y56">
        <f>Table514[[#This Row],[CFNM]]/Table514[[#This Row],[CAREA]]</f>
        <v>5.0754565160273251E-5</v>
      </c>
      <c r="Z56">
        <v>2.9134199999999999</v>
      </c>
      <c r="AA56">
        <f>(Table615[[#This Row],[time]]-2)*2</f>
        <v>1.8268399999999998</v>
      </c>
      <c r="AB56">
        <v>70.295100000000005</v>
      </c>
      <c r="AC56">
        <v>2.8956199999999998E-3</v>
      </c>
      <c r="AD56">
        <f>Table615[[#This Row],[CFNM]]/Table615[[#This Row],[CAREA]]</f>
        <v>4.1192344843381682E-5</v>
      </c>
      <c r="AE56">
        <v>2.9134199999999999</v>
      </c>
      <c r="AF56">
        <f>(Table716[[#This Row],[time]]-2)*2</f>
        <v>1.8268399999999998</v>
      </c>
      <c r="AG56">
        <v>77.902100000000004</v>
      </c>
      <c r="AH56">
        <v>7.2523299999999997</v>
      </c>
      <c r="AI56">
        <f>Table716[[#This Row],[CFNM]]/Table716[[#This Row],[CAREA]]</f>
        <v>9.3095436451648916E-2</v>
      </c>
      <c r="AJ56">
        <v>2.9134199999999999</v>
      </c>
      <c r="AK56">
        <f>(Table817[[#This Row],[time]]-2)*2</f>
        <v>1.8268399999999998</v>
      </c>
      <c r="AL56">
        <v>83.199799999999996</v>
      </c>
      <c r="AM56">
        <v>5.2939299999999996</v>
      </c>
      <c r="AN56">
        <f>Table817[[#This Row],[CFNM]]/Table817[[#This Row],[CAREA]]</f>
        <v>6.3629119300767548E-2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81.902799999999999</v>
      </c>
      <c r="D57">
        <v>3.0457399999999999E-3</v>
      </c>
      <c r="E57">
        <f>Table110[[#This Row],[CFNM]]/Table110[[#This Row],[CAREA]]</f>
        <v>3.7187251229506194E-5</v>
      </c>
      <c r="F57">
        <v>2.9619599999999999</v>
      </c>
      <c r="G57">
        <f>(Table211[[#This Row],[time]]-2)*2</f>
        <v>1.9239199999999999</v>
      </c>
      <c r="H57">
        <v>89.7273</v>
      </c>
      <c r="I57">
        <v>3.0349600000000002E-3</v>
      </c>
      <c r="J57">
        <f>Table211[[#This Row],[CFNM]]/Table211[[#This Row],[CAREA]]</f>
        <v>3.3824265301641753E-5</v>
      </c>
      <c r="K57">
        <v>2.9619599999999999</v>
      </c>
      <c r="L57">
        <f>(Table312[[#This Row],[time]]-2)*2</f>
        <v>1.9239199999999999</v>
      </c>
      <c r="M57">
        <v>71.515100000000004</v>
      </c>
      <c r="N57">
        <v>2.0298E-3</v>
      </c>
      <c r="O57">
        <f>Table312[[#This Row],[CFNM]]/Table312[[#This Row],[CAREA]]</f>
        <v>2.8382817055419064E-5</v>
      </c>
      <c r="P57">
        <v>2.9619599999999999</v>
      </c>
      <c r="Q57">
        <f>(Table413[[#This Row],[time]]-2)*2</f>
        <v>1.9239199999999999</v>
      </c>
      <c r="R57">
        <v>80.196399999999997</v>
      </c>
      <c r="S57">
        <v>3.18667E-3</v>
      </c>
      <c r="T57">
        <f>Table413[[#This Row],[CFNM]]/Table413[[#This Row],[CAREA]]</f>
        <v>3.9735823553176953E-5</v>
      </c>
      <c r="U57">
        <v>2.9619599999999999</v>
      </c>
      <c r="V57">
        <f>(Table514[[#This Row],[time]]-2)*2</f>
        <v>1.9239199999999999</v>
      </c>
      <c r="W57">
        <v>72.543999999999997</v>
      </c>
      <c r="X57">
        <v>3.59838E-3</v>
      </c>
      <c r="Y57">
        <f>Table514[[#This Row],[CFNM]]/Table514[[#This Row],[CAREA]]</f>
        <v>4.9602723864137627E-5</v>
      </c>
      <c r="Z57">
        <v>2.9619599999999999</v>
      </c>
      <c r="AA57">
        <f>(Table615[[#This Row],[time]]-2)*2</f>
        <v>1.9239199999999999</v>
      </c>
      <c r="AB57">
        <v>69.071600000000004</v>
      </c>
      <c r="AC57">
        <v>2.73091E-3</v>
      </c>
      <c r="AD57">
        <f>Table615[[#This Row],[CFNM]]/Table615[[#This Row],[CAREA]]</f>
        <v>3.9537378604230972E-5</v>
      </c>
      <c r="AE57">
        <v>2.9619599999999999</v>
      </c>
      <c r="AF57">
        <f>(Table716[[#This Row],[time]]-2)*2</f>
        <v>1.9239199999999999</v>
      </c>
      <c r="AG57">
        <v>77.910700000000006</v>
      </c>
      <c r="AH57">
        <v>6.4578199999999999</v>
      </c>
      <c r="AI57">
        <f>Table716[[#This Row],[CFNM]]/Table716[[#This Row],[CAREA]]</f>
        <v>8.2887459617228432E-2</v>
      </c>
      <c r="AJ57">
        <v>2.9619599999999999</v>
      </c>
      <c r="AK57">
        <f>(Table817[[#This Row],[time]]-2)*2</f>
        <v>1.9239199999999999</v>
      </c>
      <c r="AL57">
        <v>83.071299999999994</v>
      </c>
      <c r="AM57">
        <v>4.7658899999999997</v>
      </c>
      <c r="AN57">
        <f>Table817[[#This Row],[CFNM]]/Table817[[#This Row],[CAREA]]</f>
        <v>5.737107761645719E-2</v>
      </c>
    </row>
    <row r="58" spans="1:40" x14ac:dyDescent="0.3">
      <c r="A58">
        <v>3</v>
      </c>
      <c r="B58">
        <f>(Table110[[#This Row],[time]]-2)*2</f>
        <v>2</v>
      </c>
      <c r="C58">
        <v>81.423199999999994</v>
      </c>
      <c r="D58">
        <v>2.9605899999999999E-3</v>
      </c>
      <c r="E58">
        <f>Table110[[#This Row],[CFNM]]/Table110[[#This Row],[CAREA]]</f>
        <v>3.6360521325617269E-5</v>
      </c>
      <c r="F58">
        <v>3</v>
      </c>
      <c r="G58">
        <f>(Table211[[#This Row],[time]]-2)*2</f>
        <v>2</v>
      </c>
      <c r="H58">
        <v>89.687200000000004</v>
      </c>
      <c r="I58">
        <v>3.0452000000000001E-3</v>
      </c>
      <c r="J58">
        <f>Table211[[#This Row],[CFNM]]/Table211[[#This Row],[CAREA]]</f>
        <v>3.3953563050245742E-5</v>
      </c>
      <c r="K58">
        <v>3</v>
      </c>
      <c r="L58">
        <f>(Table312[[#This Row],[time]]-2)*2</f>
        <v>2</v>
      </c>
      <c r="M58">
        <v>70.977599999999995</v>
      </c>
      <c r="N58">
        <v>1.9761000000000002E-3</v>
      </c>
      <c r="O58">
        <f>Table312[[#This Row],[CFNM]]/Table312[[#This Row],[CAREA]]</f>
        <v>2.7841178061811054E-5</v>
      </c>
      <c r="P58">
        <v>3</v>
      </c>
      <c r="Q58">
        <f>(Table413[[#This Row],[time]]-2)*2</f>
        <v>2</v>
      </c>
      <c r="R58">
        <v>79.966399999999993</v>
      </c>
      <c r="S58">
        <v>3.1357999999999998E-3</v>
      </c>
      <c r="T58">
        <f>Table413[[#This Row],[CFNM]]/Table413[[#This Row],[CAREA]]</f>
        <v>3.9213969867344285E-5</v>
      </c>
      <c r="U58">
        <v>3</v>
      </c>
      <c r="V58">
        <f>(Table514[[#This Row],[time]]-2)*2</f>
        <v>2</v>
      </c>
      <c r="W58">
        <v>71.560400000000001</v>
      </c>
      <c r="X58">
        <v>3.5221800000000002E-3</v>
      </c>
      <c r="Y58">
        <f>Table514[[#This Row],[CFNM]]/Table514[[#This Row],[CAREA]]</f>
        <v>4.9219680158299844E-5</v>
      </c>
      <c r="Z58">
        <v>3</v>
      </c>
      <c r="AA58">
        <f>(Table615[[#This Row],[time]]-2)*2</f>
        <v>2</v>
      </c>
      <c r="AB58">
        <v>67.075999999999993</v>
      </c>
      <c r="AC58">
        <v>2.6252900000000002E-3</v>
      </c>
      <c r="AD58">
        <f>Table615[[#This Row],[CFNM]]/Table615[[#This Row],[CAREA]]</f>
        <v>3.9139036317013544E-5</v>
      </c>
      <c r="AE58">
        <v>3</v>
      </c>
      <c r="AF58">
        <f>(Table716[[#This Row],[time]]-2)*2</f>
        <v>2</v>
      </c>
      <c r="AG58">
        <v>77.906999999999996</v>
      </c>
      <c r="AH58">
        <v>5.9939600000000004</v>
      </c>
      <c r="AI58">
        <f>Table716[[#This Row],[CFNM]]/Table716[[#This Row],[CAREA]]</f>
        <v>7.6937374048545074E-2</v>
      </c>
      <c r="AJ58">
        <v>3</v>
      </c>
      <c r="AK58">
        <f>(Table817[[#This Row],[time]]-2)*2</f>
        <v>2</v>
      </c>
      <c r="AL58">
        <v>82.980800000000002</v>
      </c>
      <c r="AM58">
        <v>4.4333200000000001</v>
      </c>
      <c r="AN58">
        <f>Table817[[#This Row],[CFNM]]/Table817[[#This Row],[CAREA]]</f>
        <v>5.3425852727377897E-2</v>
      </c>
    </row>
  </sheetData>
  <pageMargins left="0.7" right="0.7" top="0.75" bottom="0.75" header="0.3" footer="0.3"/>
  <pageSetup orientation="portrait" horizontalDpi="4294967293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A72312-0988-458B-B49A-0B14EABC4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57D32-CBE4-452F-A6E5-DF4761DFF6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364924-9EC3-4676-ACAC-83A84DBBB5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2020-12-17T18:10:05Z</dcterms:created>
  <dcterms:modified xsi:type="dcterms:W3CDTF">2020-12-17T19:01:51Z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