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LatPhysTether/"/>
    </mc:Choice>
  </mc:AlternateContent>
  <xr:revisionPtr revIDLastSave="0" documentId="8_{4C6A6958-FB44-449E-AE6E-85FD2CE0D95E}" xr6:coauthVersionLast="45" xr6:coauthVersionMax="45" xr10:uidLastSave="{00000000-0000-0000-0000-000000000000}"/>
  <bookViews>
    <workbookView xWindow="13080" yWindow="1344" windowWidth="17280" windowHeight="9024" xr2:uid="{48D87684-0CF7-4704-B7AC-06A491867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<sst xmlns="http://schemas.openxmlformats.org/spreadsheetml/2006/main" count="106" uniqueCount="20">
  <si>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</si>
  <si>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</si>
  <si>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</si>
  <si>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</si>
  <si>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</si>
  <si>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</si>
  <si>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</si>
  <si>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</si>
  <si>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</si>
  <si>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</si>
  <si>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</si>
  <si>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</si>
  <si>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</si>
  <si>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</si>
  <si>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</si>
  <si>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</si>
  <si>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5PN LatPhys Tether </t>
  </si>
  <si>
    <t xml:space="preserve">S2_5N_LatPhys_Tether.odb </t>
  </si>
  <si>
    <t xml:space="preserve">5P LatPhys Tether  </t>
  </si>
  <si>
    <t>S2_5P_LatPhys_Tether.odb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</si>
</sst>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87243-B23C-402B-A4B0-62457193F990}" name="Table1" displayName="Table1" ref="A9:E30" totalsRowShown="0">
  <autoFilter ref="A9:E30" xr:uid="{BF3B3B28-9BA9-4782-8DDC-4CB891A10718}"/>
  <tableColumns count="5">
    <tableColumn id="1" xr3:uid="{35E25E8F-8A05-4421-A3DA-2E02D8F5A231}" name="time"/>
    <tableColumn id="2" xr3:uid="{F884B8A9-78D7-4ABD-A43A-3A4F25C1BC5B}" name="moment" dataDxfId="31">
      <calculatedColumnFormula>-(Table1[[#This Row],[time]]-2)*2</calculatedColumnFormula>
    </tableColumn>
    <tableColumn id="3" xr3:uid="{00E099DD-BB44-4D8D-B43C-B5A3AB3EB6AE}" name="CAREA"/>
    <tableColumn id="4" xr3:uid="{3F5DF40D-B1F9-41B2-8C71-B7A86216C4BB}" name="CFNM"/>
    <tableColumn id="5" xr3:uid="{352C078C-2E6B-442C-B4A1-F521AB525D59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676BEC-4CC6-4C59-95F5-92A194343F3E}" name="Table211" displayName="Table211" ref="F37:J58" totalsRowShown="0">
  <autoFilter ref="F37:J58" xr:uid="{62A7672A-096B-4F8E-BBC1-B6224C53E96F}"/>
  <tableColumns count="5">
    <tableColumn id="1" xr3:uid="{9089C12D-4EBD-47CD-8318-01EFD255E589}" name="time"/>
    <tableColumn id="2" xr3:uid="{D9BD7719-1A41-4396-AD22-C6DD84B8D116}" name="moment" dataDxfId="13">
      <calculatedColumnFormula>(Table211[[#This Row],[time]]-2)*2</calculatedColumnFormula>
    </tableColumn>
    <tableColumn id="3" xr3:uid="{84B94616-1A25-45B8-BD55-7A135A86DFEB}" name="CAREA"/>
    <tableColumn id="4" xr3:uid="{BB6B7305-214D-4D5C-99FB-E3A97CAD3CF4}" name="CFNM"/>
    <tableColumn id="5" xr3:uid="{79267ACB-3784-43F5-900F-EE5DBABCD8CA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479DC1-1284-4E1C-9A98-6660E5AB46F0}" name="Table312" displayName="Table312" ref="K37:O58" totalsRowShown="0">
  <autoFilter ref="K37:O58" xr:uid="{F79EE9FD-3CDF-4031-ABFB-605CAD407720}"/>
  <tableColumns count="5">
    <tableColumn id="1" xr3:uid="{A44C0DB2-D28E-4DA6-836B-2FCE3D78764F}" name="time"/>
    <tableColumn id="2" xr3:uid="{AB045C35-AC64-4607-80F5-ED5FE2A43A6B}" name="moment" dataDxfId="11">
      <calculatedColumnFormula>(Table312[[#This Row],[time]]-2)*2</calculatedColumnFormula>
    </tableColumn>
    <tableColumn id="3" xr3:uid="{04B6CCBB-C161-470C-9BC5-F45464C01193}" name="CAREA"/>
    <tableColumn id="4" xr3:uid="{23C222F4-320D-4275-A26E-422465745419}" name="CFNM"/>
    <tableColumn id="5" xr3:uid="{B379F1A7-7BB4-42B6-8E10-436C5AB0C149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7AD93-2C27-4E99-B6BD-346E4AEB5AAC}" name="Table413" displayName="Table413" ref="P37:T58" totalsRowShown="0">
  <autoFilter ref="P37:T58" xr:uid="{64159625-2D3C-469F-85AF-1C3346B13234}"/>
  <tableColumns count="5">
    <tableColumn id="1" xr3:uid="{64060258-2F05-4E02-ABB3-20062F5C8B9B}" name="time"/>
    <tableColumn id="2" xr3:uid="{E07AB826-CFCA-4BC3-B179-08B0D036B14A}" name="moment" dataDxfId="9">
      <calculatedColumnFormula>(Table413[[#This Row],[time]]-2)*2</calculatedColumnFormula>
    </tableColumn>
    <tableColumn id="3" xr3:uid="{683CBBF7-F1AF-4C7A-9D11-954A8AB699EB}" name="CAREA"/>
    <tableColumn id="4" xr3:uid="{0AFEC046-7BE0-4AEF-830B-E3F9A971B64C}" name="CFNM"/>
    <tableColumn id="5" xr3:uid="{9AB17826-D8CC-49FA-8E73-956EC3729557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125972-F9B9-4422-AE62-968913D3A240}" name="Table514" displayName="Table514" ref="U37:Y58" totalsRowShown="0">
  <autoFilter ref="U37:Y58" xr:uid="{D8D55291-50EF-4E8C-82EF-7C3D7A1F4869}"/>
  <tableColumns count="5">
    <tableColumn id="1" xr3:uid="{682E0A90-3749-4F84-BE42-CD75C250F743}" name="time"/>
    <tableColumn id="2" xr3:uid="{14974633-DAD8-401D-975C-BFADB293C547}" name="moment" dataDxfId="7">
      <calculatedColumnFormula>(Table514[[#This Row],[time]]-2)*2</calculatedColumnFormula>
    </tableColumn>
    <tableColumn id="3" xr3:uid="{189551DE-8455-4200-8A21-B985E6739CAC}" name="CAREA"/>
    <tableColumn id="4" xr3:uid="{3B29D3C9-03A6-4FB9-858D-D1EF86B8DC39}" name="CFNM"/>
    <tableColumn id="5" xr3:uid="{4A323265-A48E-4767-AFB1-988C52E133A3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3A0AFB-C1B6-48EA-9D2E-5023B3229110}" name="Table615" displayName="Table615" ref="Z37:AD58" totalsRowShown="0">
  <autoFilter ref="Z37:AD58" xr:uid="{DA96473E-44E2-4619-90A1-C5B53A1B8715}"/>
  <tableColumns count="5">
    <tableColumn id="1" xr3:uid="{2F5A498F-A067-4682-BB12-ECAE776CCC23}" name="time"/>
    <tableColumn id="2" xr3:uid="{8543AA5F-E3EF-4E5A-9DD0-3E976D5FEED4}" name="moment" dataDxfId="5">
      <calculatedColumnFormula>(Table615[[#This Row],[time]]-2)*2</calculatedColumnFormula>
    </tableColumn>
    <tableColumn id="3" xr3:uid="{09C0BC9C-32CF-4078-AA4F-51314DEDE9D1}" name="CAREA"/>
    <tableColumn id="4" xr3:uid="{CFA5381D-7397-46E3-88CB-66076D8AE1BD}" name="CFNM"/>
    <tableColumn id="5" xr3:uid="{9FB0A26A-99B8-444C-9CF4-16B3EB6603B4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45CD31-CCA2-4299-A70D-2A25B9B14CFA}" name="Table716" displayName="Table716" ref="AE37:AI58" totalsRowShown="0">
  <autoFilter ref="AE37:AI58" xr:uid="{528697AB-D0AC-4E3D-AB7D-35677435BC1C}"/>
  <tableColumns count="5">
    <tableColumn id="1" xr3:uid="{6E5D5E80-B725-4731-A19B-F69DE81AC9C1}" name="time"/>
    <tableColumn id="2" xr3:uid="{B4CCE3B6-39EA-4D45-BB5D-0AD206136B21}" name="moment" dataDxfId="3">
      <calculatedColumnFormula>(Table716[[#This Row],[time]]-2)*2</calculatedColumnFormula>
    </tableColumn>
    <tableColumn id="3" xr3:uid="{FFDA5D48-9C61-4B80-B52C-E2C6CE4E004A}" name="CAREA"/>
    <tableColumn id="4" xr3:uid="{B540E97A-6C8B-4A0C-8B9F-5378DFBCF521}" name="CFNM"/>
    <tableColumn id="5" xr3:uid="{15654316-96A5-469F-B997-CEFCEEE9D9D3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C47556-BE4D-4039-AEAD-9ED30C5FE85C}" name="Table817" displayName="Table817" ref="AJ37:AN58" totalsRowShown="0">
  <autoFilter ref="AJ37:AN58" xr:uid="{7C7142A1-39AD-4F15-93ED-90AAFDB291D9}"/>
  <tableColumns count="5">
    <tableColumn id="1" xr3:uid="{E5E0C02F-6EF2-4E03-B005-32775FF1D075}" name="time"/>
    <tableColumn id="2" xr3:uid="{62449B8C-4EFD-4421-A597-5230A6DAA95B}" name="moment" dataDxfId="1">
      <calculatedColumnFormula>(Table817[[#This Row],[time]]-2)*2</calculatedColumnFormula>
    </tableColumn>
    <tableColumn id="3" xr3:uid="{8101A8EB-493B-4A13-8083-85DE1253BC66}" name="CAREA"/>
    <tableColumn id="4" xr3:uid="{ADA4308F-9124-4843-9A35-4524F2C8560E}" name="CFNM"/>
    <tableColumn id="5" xr3:uid="{2D702A83-26A2-4DC9-9917-9A3896E2ADF4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C67A5-1B02-44C6-8390-2E4C6CE13FDC}" name="Table2" displayName="Table2" ref="F9:J30" totalsRowShown="0">
  <autoFilter ref="F9:J30" xr:uid="{3554907C-636A-4707-B089-4E8FF87C0395}"/>
  <tableColumns count="5">
    <tableColumn id="1" xr3:uid="{F506284F-C328-47FF-B7DB-7F39A40DB540}" name="time"/>
    <tableColumn id="2" xr3:uid="{A10656F2-762C-44BF-8808-5C827C5BC397}" name="moment" dataDxfId="29">
      <calculatedColumnFormula>-(Table2[[#This Row],[time]]-2)*2</calculatedColumnFormula>
    </tableColumn>
    <tableColumn id="3" xr3:uid="{9026D2BE-4397-43ED-BED6-8826B7BF7432}" name="CAREA"/>
    <tableColumn id="4" xr3:uid="{D4277BBC-401E-4BA8-888B-35EBB3D7E797}" name="CFNM"/>
    <tableColumn id="5" xr3:uid="{7EC275FB-A706-4BE9-B14F-A10D9A1164D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4A54CE-B749-47A6-8C8A-2D66314CB109}" name="Table3" displayName="Table3" ref="K9:O30" totalsRowShown="0">
  <autoFilter ref="K9:O30" xr:uid="{4902CCA9-2054-4447-8D40-ECF07FB80755}"/>
  <tableColumns count="5">
    <tableColumn id="1" xr3:uid="{35B4BE95-32BB-4C4C-ADEA-D778151B2F58}" name="time"/>
    <tableColumn id="2" xr3:uid="{C3438722-C9BD-474C-8018-F290A6375F71}" name="moment" dataDxfId="27">
      <calculatedColumnFormula>-(Table3[[#This Row],[time]]-2)*2</calculatedColumnFormula>
    </tableColumn>
    <tableColumn id="3" xr3:uid="{CE6CCAEA-1EA4-48A8-87C4-14E9810A0395}" name="CAREA"/>
    <tableColumn id="4" xr3:uid="{1DBC3618-8C19-431A-B8BD-B4896C797051}" name="CFNM"/>
    <tableColumn id="5" xr3:uid="{BC7B46A5-BEA3-44C9-88A9-72B38AF37C02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F759E0-8808-495A-85FD-CFF885D9BF15}" name="Table4" displayName="Table4" ref="P9:T30" totalsRowShown="0">
  <autoFilter ref="P9:T30" xr:uid="{8B0ED86C-3552-4837-BCC8-95D6FDC616C1}"/>
  <tableColumns count="5">
    <tableColumn id="1" xr3:uid="{33AE400D-4C02-40ED-AB0E-D133CE694192}" name="time"/>
    <tableColumn id="2" xr3:uid="{CCA33D24-511A-4B2A-AD98-1CDF030D7DA2}" name="moment" dataDxfId="25">
      <calculatedColumnFormula>-(Table4[[#This Row],[time]]-2)*2</calculatedColumnFormula>
    </tableColumn>
    <tableColumn id="3" xr3:uid="{37D13304-8E41-47B9-A47E-AEB9C45A5400}" name="CAREA"/>
    <tableColumn id="4" xr3:uid="{348BCDD7-7AB6-45B0-878D-ABCEBEE8195C}" name="CFNM"/>
    <tableColumn id="5" xr3:uid="{82C0C4BF-EDC8-417E-B65B-0967763144B1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A8111A-53F9-478A-9485-83390B9CC74F}" name="Table5" displayName="Table5" ref="U9:Y30" totalsRowShown="0">
  <autoFilter ref="U9:Y30" xr:uid="{22A76EC6-38F9-4437-A5ED-D42E259EE7AB}"/>
  <tableColumns count="5">
    <tableColumn id="1" xr3:uid="{75C8CC90-00C0-40E7-B3CC-F2F8E720E470}" name="time"/>
    <tableColumn id="2" xr3:uid="{762C55BB-0CA6-4186-B887-96FD82AECB8D}" name="moment" dataDxfId="23">
      <calculatedColumnFormula>-(Table5[[#This Row],[time]]-2)*2</calculatedColumnFormula>
    </tableColumn>
    <tableColumn id="3" xr3:uid="{6936162B-DCA1-4CBD-BAFA-9FAD805B98D5}" name="CAREA"/>
    <tableColumn id="4" xr3:uid="{B07845CE-89F9-4DBD-B3FB-E06024F80953}" name="CFNM"/>
    <tableColumn id="5" xr3:uid="{F8D18D07-90E8-4706-8581-52E61710F774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B9F341-ABDB-4E50-B0DC-62185142EC0D}" name="Table6" displayName="Table6" ref="Z9:AD30" totalsRowShown="0">
  <autoFilter ref="Z9:AD30" xr:uid="{DEB61F24-F866-4A15-924A-1D818CB2839E}"/>
  <tableColumns count="5">
    <tableColumn id="1" xr3:uid="{FD93BB43-09E1-4A5C-986D-37B99E8C2BAA}" name="time"/>
    <tableColumn id="2" xr3:uid="{07D53BDB-5AA8-4CBC-A49F-EAEAD994BC89}" name="moment" dataDxfId="21">
      <calculatedColumnFormula>-(Table6[[#This Row],[time]]-2)*2</calculatedColumnFormula>
    </tableColumn>
    <tableColumn id="3" xr3:uid="{4B42B83C-881A-467A-B0D9-F8A7D334C673}" name="CAREA"/>
    <tableColumn id="4" xr3:uid="{6E1FA8E7-BD0A-4053-8D9D-C38F5467F335}" name="CFNM"/>
    <tableColumn id="5" xr3:uid="{43130F44-CB30-47C6-A0D5-C812FACE8B22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5CC97A-A7B7-48F0-B33C-A0526643F707}" name="Table7" displayName="Table7" ref="AE9:AI30" totalsRowShown="0">
  <autoFilter ref="AE9:AI30" xr:uid="{4B9BD49A-2013-469B-A77A-197CB8B2A48C}"/>
  <tableColumns count="5">
    <tableColumn id="1" xr3:uid="{1CBD70F8-5DFD-4BB1-8EC7-9718A7FDB96B}" name="time"/>
    <tableColumn id="2" xr3:uid="{7C159115-B080-4288-9807-659981161C88}" name="moment" dataDxfId="19">
      <calculatedColumnFormula>-(Table7[[#This Row],[time]]-2)*2</calculatedColumnFormula>
    </tableColumn>
    <tableColumn id="3" xr3:uid="{2C86397B-6303-490F-BB60-930859EC8B37}" name="CAREA"/>
    <tableColumn id="4" xr3:uid="{9014D343-5C4F-40B2-9277-0A852A75D447}" name="CFNM"/>
    <tableColumn id="5" xr3:uid="{4E4FEF1B-1E57-4017-A761-C56B8299DE9E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E768C4-814C-4757-83C4-757F7C076FCF}" name="Table8" displayName="Table8" ref="AJ9:AN30" totalsRowShown="0">
  <autoFilter ref="AJ9:AN30" xr:uid="{B1882BB3-3677-4FEE-845D-FB64017F5018}"/>
  <tableColumns count="5">
    <tableColumn id="1" xr3:uid="{091FE59C-3392-40A6-9340-CD2F4EF0705A}" name="time"/>
    <tableColumn id="2" xr3:uid="{E864C26F-11A9-4F8D-BBE3-14DCF8FAC1FB}" name="moment" dataDxfId="17">
      <calculatedColumnFormula>-(Table8[[#This Row],[time]]-2)*2</calculatedColumnFormula>
    </tableColumn>
    <tableColumn id="3" xr3:uid="{7CE16FCB-D65F-4F11-8FEE-F74C9A0D0089}" name="CAREA"/>
    <tableColumn id="4" xr3:uid="{ECEA3409-5ACF-4770-A3DB-A1A2B20802CF}" name="CFNM"/>
    <tableColumn id="5" xr3:uid="{A09D0A7E-C90C-497E-A4FE-B87E5A04808C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BF8873-B8AD-4F77-A086-2E68277890DC}" name="Table110" displayName="Table110" ref="A37:E58" totalsRowShown="0">
  <autoFilter ref="A37:E58" xr:uid="{F23E47D2-1816-4744-8F19-563FB322E584}"/>
  <tableColumns count="5">
    <tableColumn id="1" xr3:uid="{2095EA70-D552-4BBC-A536-B6FAB89661FA}" name="time"/>
    <tableColumn id="2" xr3:uid="{576773B3-4D1C-4283-9B9E-44B498CDA892}" name="moment" dataDxfId="15">
      <calculatedColumnFormula>(Table110[[#This Row],[time]]-2)*2</calculatedColumnFormula>
    </tableColumn>
    <tableColumn id="3" xr3:uid="{914D1EBE-B64D-460F-B74E-320B48140789}" name="CAREA"/>
    <tableColumn id="4" xr3:uid="{42153AFA-907C-40C4-977D-C583AF3794D1}" name="CFNM"/>
    <tableColumn id="5" xr3:uid="{6673DF7C-1AC0-4B30-9911-4002A86040C3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756-15AE-4051-86D9-B12DE3CDA91B}">
  <dimension ref="A1:AN58"/>
  <sheetViews>
    <sheetView tabSelected="1" topLeftCell="A13" workbookViewId="0">
      <selection activeCell="AL38" sqref="AL38:AL5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91.082599999999999</v>
      </c>
      <c r="D10">
        <v>10.202299999999999</v>
      </c>
      <c r="E10" s="1">
        <f>Table1[[#This Row],[CFNM]]/Table1[[#This Row],[CAREA]]</f>
        <v>0.11201151482280917</v>
      </c>
      <c r="F10">
        <v>2</v>
      </c>
      <c r="G10">
        <f>-(Table2[[#This Row],[time]]-2)*2</f>
        <v>0</v>
      </c>
      <c r="H10">
        <v>95.835700000000003</v>
      </c>
      <c r="I10">
        <v>3.5654499999999998</v>
      </c>
      <c r="J10" s="1">
        <f>Table2[[#This Row],[CFNM]]/Table2[[#This Row],[CAREA]]</f>
        <v>3.7203776880640513E-2</v>
      </c>
      <c r="K10">
        <v>2</v>
      </c>
      <c r="L10">
        <f>-(Table3[[#This Row],[time]]-2)*2</f>
        <v>0</v>
      </c>
      <c r="M10">
        <v>89.253699999999995</v>
      </c>
      <c r="N10">
        <v>3.6436600000000001</v>
      </c>
      <c r="O10">
        <f>Table3[[#This Row],[CFNM]]/Table3[[#This Row],[CAREA]]</f>
        <v>4.0823629720672647E-2</v>
      </c>
      <c r="P10">
        <v>2</v>
      </c>
      <c r="Q10">
        <f>-(Table4[[#This Row],[time]]-2)*2</f>
        <v>0</v>
      </c>
      <c r="R10">
        <v>86.409400000000005</v>
      </c>
      <c r="S10">
        <v>6.4346899999999998</v>
      </c>
      <c r="T10">
        <f>Table4[[#This Row],[CFNM]]/Table4[[#This Row],[CAREA]]</f>
        <v>7.4467476918020484E-2</v>
      </c>
      <c r="U10">
        <v>2</v>
      </c>
      <c r="V10">
        <f>-(Table5[[#This Row],[time]]-2)*2</f>
        <v>0</v>
      </c>
      <c r="W10">
        <v>82.628699999999995</v>
      </c>
      <c r="X10">
        <v>8.5542400000000001</v>
      </c>
      <c r="Y10">
        <f>Table5[[#This Row],[CFNM]]/Table5[[#This Row],[CAREA]]</f>
        <v>0.1035262566154375</v>
      </c>
      <c r="Z10">
        <v>2</v>
      </c>
      <c r="AA10">
        <f>-(Table6[[#This Row],[time]]-2)*2</f>
        <v>0</v>
      </c>
      <c r="AB10">
        <v>88.863399999999999</v>
      </c>
      <c r="AC10">
        <v>15.0844</v>
      </c>
      <c r="AD10">
        <f>Table6[[#This Row],[CFNM]]/Table6[[#This Row],[CAREA]]</f>
        <v>0.1697481752892642</v>
      </c>
      <c r="AE10">
        <v>2</v>
      </c>
      <c r="AF10">
        <f>-(Table7[[#This Row],[time]]-2)*2</f>
        <v>0</v>
      </c>
      <c r="AG10">
        <v>78.953900000000004</v>
      </c>
      <c r="AH10">
        <v>19.6159</v>
      </c>
      <c r="AI10">
        <f>Table7[[#This Row],[CFNM]]/Table7[[#This Row],[CAREA]]</f>
        <v>0.24844751177585905</v>
      </c>
      <c r="AJ10">
        <v>2</v>
      </c>
      <c r="AK10">
        <f>-(Table8[[#This Row],[time]]-2)*2</f>
        <v>0</v>
      </c>
      <c r="AL10">
        <v>83.137299999999996</v>
      </c>
      <c r="AM10">
        <v>19.2331</v>
      </c>
      <c r="AN10">
        <f>Table8[[#This Row],[CFNM]]/Table8[[#This Row],[CAREA]]</f>
        <v>0.23134140752706669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91.059700000000007</v>
      </c>
      <c r="D11">
        <v>10.8323</v>
      </c>
      <c r="E11">
        <f>Table1[[#This Row],[CFNM]]/Table1[[#This Row],[CAREA]]</f>
        <v>0.11895822191375548</v>
      </c>
      <c r="F11">
        <v>2.0512600000000001</v>
      </c>
      <c r="G11">
        <f>-(Table2[[#This Row],[time]]-2)*2</f>
        <v>-0.10252000000000017</v>
      </c>
      <c r="H11">
        <v>95.844899999999996</v>
      </c>
      <c r="I11">
        <v>3.13585</v>
      </c>
      <c r="J11">
        <f>Table2[[#This Row],[CFNM]]/Table2[[#This Row],[CAREA]]</f>
        <v>3.2717964127460093E-2</v>
      </c>
      <c r="K11">
        <v>2.0512600000000001</v>
      </c>
      <c r="L11">
        <f>-(Table3[[#This Row],[time]]-2)*2</f>
        <v>-0.10252000000000017</v>
      </c>
      <c r="M11">
        <v>89.250500000000002</v>
      </c>
      <c r="N11">
        <v>4.3897899999999996</v>
      </c>
      <c r="O11">
        <f>Table3[[#This Row],[CFNM]]/Table3[[#This Row],[CAREA]]</f>
        <v>4.9185046582372084E-2</v>
      </c>
      <c r="P11">
        <v>2.0512600000000001</v>
      </c>
      <c r="Q11">
        <f>-(Table4[[#This Row],[time]]-2)*2</f>
        <v>-0.10252000000000017</v>
      </c>
      <c r="R11">
        <v>86.386499999999998</v>
      </c>
      <c r="S11">
        <v>5.7912100000000004</v>
      </c>
      <c r="T11">
        <f>Table4[[#This Row],[CFNM]]/Table4[[#This Row],[CAREA]]</f>
        <v>6.7038368263559703E-2</v>
      </c>
      <c r="U11">
        <v>2.0512600000000001</v>
      </c>
      <c r="V11">
        <f>-(Table5[[#This Row],[time]]-2)*2</f>
        <v>-0.10252000000000017</v>
      </c>
      <c r="W11">
        <v>82.585499999999996</v>
      </c>
      <c r="X11">
        <v>9.4878900000000002</v>
      </c>
      <c r="Y11">
        <f>Table5[[#This Row],[CFNM]]/Table5[[#This Row],[CAREA]]</f>
        <v>0.11488566394827179</v>
      </c>
      <c r="Z11">
        <v>2.0512600000000001</v>
      </c>
      <c r="AA11">
        <f>-(Table6[[#This Row],[time]]-2)*2</f>
        <v>-0.10252000000000017</v>
      </c>
      <c r="AB11">
        <v>88.865399999999994</v>
      </c>
      <c r="AC11">
        <v>14.1159</v>
      </c>
      <c r="AD11">
        <f>Table6[[#This Row],[CFNM]]/Table6[[#This Row],[CAREA]]</f>
        <v>0.15884585001586671</v>
      </c>
      <c r="AE11">
        <v>2.0512600000000001</v>
      </c>
      <c r="AF11">
        <f>-(Table7[[#This Row],[time]]-2)*2</f>
        <v>-0.10252000000000017</v>
      </c>
      <c r="AG11">
        <v>79.305800000000005</v>
      </c>
      <c r="AH11">
        <v>20.397600000000001</v>
      </c>
      <c r="AI11">
        <f>Table7[[#This Row],[CFNM]]/Table7[[#This Row],[CAREA]]</f>
        <v>0.25720186922015792</v>
      </c>
      <c r="AJ11">
        <v>2.0512600000000001</v>
      </c>
      <c r="AK11">
        <f>-(Table8[[#This Row],[time]]-2)*2</f>
        <v>-0.10252000000000017</v>
      </c>
      <c r="AL11">
        <v>83.059399999999997</v>
      </c>
      <c r="AM11">
        <v>18.1524</v>
      </c>
      <c r="AN11">
        <f>Table8[[#This Row],[CFNM]]/Table8[[#This Row],[CAREA]]</f>
        <v>0.21854720838339792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90.950800000000001</v>
      </c>
      <c r="D12">
        <v>11.919700000000001</v>
      </c>
      <c r="E12">
        <f>Table1[[#This Row],[CFNM]]/Table1[[#This Row],[CAREA]]</f>
        <v>0.13105657124511275</v>
      </c>
      <c r="F12">
        <v>2.1153300000000002</v>
      </c>
      <c r="G12">
        <f>-(Table2[[#This Row],[time]]-2)*2</f>
        <v>-0.23066000000000031</v>
      </c>
      <c r="H12">
        <v>95.838700000000003</v>
      </c>
      <c r="I12">
        <v>2.2962099999999999</v>
      </c>
      <c r="J12">
        <f>Table2[[#This Row],[CFNM]]/Table2[[#This Row],[CAREA]]</f>
        <v>2.3959110463727073E-2</v>
      </c>
      <c r="K12">
        <v>2.1153300000000002</v>
      </c>
      <c r="L12">
        <f>-(Table3[[#This Row],[time]]-2)*2</f>
        <v>-0.23066000000000031</v>
      </c>
      <c r="M12">
        <v>89.465000000000003</v>
      </c>
      <c r="N12">
        <v>5.5688500000000003</v>
      </c>
      <c r="O12">
        <f>Table3[[#This Row],[CFNM]]/Table3[[#This Row],[CAREA]]</f>
        <v>6.2246129771418988E-2</v>
      </c>
      <c r="P12">
        <v>2.1153300000000002</v>
      </c>
      <c r="Q12">
        <f>-(Table4[[#This Row],[time]]-2)*2</f>
        <v>-0.23066000000000031</v>
      </c>
      <c r="R12">
        <v>86.073599999999999</v>
      </c>
      <c r="S12">
        <v>4.5135199999999998</v>
      </c>
      <c r="T12">
        <f>Table4[[#This Row],[CFNM]]/Table4[[#This Row],[CAREA]]</f>
        <v>5.2437913599524127E-2</v>
      </c>
      <c r="U12">
        <v>2.1153300000000002</v>
      </c>
      <c r="V12">
        <f>-(Table5[[#This Row],[time]]-2)*2</f>
        <v>-0.23066000000000031</v>
      </c>
      <c r="W12">
        <v>82.695099999999996</v>
      </c>
      <c r="X12">
        <v>11.027799999999999</v>
      </c>
      <c r="Y12">
        <f>Table5[[#This Row],[CFNM]]/Table5[[#This Row],[CAREA]]</f>
        <v>0.1333549388053222</v>
      </c>
      <c r="Z12">
        <v>2.1153300000000002</v>
      </c>
      <c r="AA12">
        <f>-(Table6[[#This Row],[time]]-2)*2</f>
        <v>-0.23066000000000031</v>
      </c>
      <c r="AB12">
        <v>88.819699999999997</v>
      </c>
      <c r="AC12">
        <v>12.0268</v>
      </c>
      <c r="AD12">
        <f>Table6[[#This Row],[CFNM]]/Table6[[#This Row],[CAREA]]</f>
        <v>0.13540689734371991</v>
      </c>
      <c r="AE12">
        <v>2.1153300000000002</v>
      </c>
      <c r="AF12">
        <f>-(Table7[[#This Row],[time]]-2)*2</f>
        <v>-0.23066000000000031</v>
      </c>
      <c r="AG12">
        <v>79.917400000000001</v>
      </c>
      <c r="AH12">
        <v>21.5444</v>
      </c>
      <c r="AI12">
        <f>Table7[[#This Row],[CFNM]]/Table7[[#This Row],[CAREA]]</f>
        <v>0.26958334480350959</v>
      </c>
      <c r="AJ12">
        <v>2.1153300000000002</v>
      </c>
      <c r="AK12">
        <f>-(Table8[[#This Row],[time]]-2)*2</f>
        <v>-0.23066000000000031</v>
      </c>
      <c r="AL12">
        <v>82.709100000000007</v>
      </c>
      <c r="AM12">
        <v>16.946000000000002</v>
      </c>
      <c r="AN12">
        <f>Table8[[#This Row],[CFNM]]/Table8[[#This Row],[CAREA]]</f>
        <v>0.20488676578514337</v>
      </c>
    </row>
    <row r="13" spans="1:40" x14ac:dyDescent="0.3">
      <c r="A13">
        <v>2.16533</v>
      </c>
      <c r="B13">
        <f>-(Table1[[#This Row],[time]]-2)*2</f>
        <v>-0.33065999999999995</v>
      </c>
      <c r="C13">
        <v>90.856499999999997</v>
      </c>
      <c r="D13">
        <v>12.7082</v>
      </c>
      <c r="E13">
        <f>Table1[[#This Row],[CFNM]]/Table1[[#This Row],[CAREA]]</f>
        <v>0.13987111544028222</v>
      </c>
      <c r="F13">
        <v>2.16533</v>
      </c>
      <c r="G13">
        <f>-(Table2[[#This Row],[time]]-2)*2</f>
        <v>-0.33065999999999995</v>
      </c>
      <c r="H13">
        <v>95.6798</v>
      </c>
      <c r="I13">
        <v>1.7142500000000001</v>
      </c>
      <c r="J13">
        <f>Table2[[#This Row],[CFNM]]/Table2[[#This Row],[CAREA]]</f>
        <v>1.7916529925856867E-2</v>
      </c>
      <c r="K13">
        <v>2.16533</v>
      </c>
      <c r="L13">
        <f>-(Table3[[#This Row],[time]]-2)*2</f>
        <v>-0.33065999999999995</v>
      </c>
      <c r="M13">
        <v>89.724400000000003</v>
      </c>
      <c r="N13">
        <v>6.5150899999999998</v>
      </c>
      <c r="O13">
        <f>Table3[[#This Row],[CFNM]]/Table3[[#This Row],[CAREA]]</f>
        <v>7.2612243715198976E-2</v>
      </c>
      <c r="P13">
        <v>2.16533</v>
      </c>
      <c r="Q13">
        <f>-(Table4[[#This Row],[time]]-2)*2</f>
        <v>-0.33065999999999995</v>
      </c>
      <c r="R13">
        <v>85.186499999999995</v>
      </c>
      <c r="S13">
        <v>3.5861299999999998</v>
      </c>
      <c r="T13">
        <f>Table4[[#This Row],[CFNM]]/Table4[[#This Row],[CAREA]]</f>
        <v>4.209739806189948E-2</v>
      </c>
      <c r="U13">
        <v>2.16533</v>
      </c>
      <c r="V13">
        <f>-(Table5[[#This Row],[time]]-2)*2</f>
        <v>-0.33065999999999995</v>
      </c>
      <c r="W13">
        <v>82.780199999999994</v>
      </c>
      <c r="X13">
        <v>12.3088</v>
      </c>
      <c r="Y13">
        <f>Table5[[#This Row],[CFNM]]/Table5[[#This Row],[CAREA]]</f>
        <v>0.14869256174785758</v>
      </c>
      <c r="Z13">
        <v>2.16533</v>
      </c>
      <c r="AA13">
        <f>-(Table6[[#This Row],[time]]-2)*2</f>
        <v>-0.33065999999999995</v>
      </c>
      <c r="AB13">
        <v>87.489500000000007</v>
      </c>
      <c r="AC13">
        <v>10.4557</v>
      </c>
      <c r="AD13">
        <f>Table6[[#This Row],[CFNM]]/Table6[[#This Row],[CAREA]]</f>
        <v>0.11950805525234456</v>
      </c>
      <c r="AE13">
        <v>2.16533</v>
      </c>
      <c r="AF13">
        <f>-(Table7[[#This Row],[time]]-2)*2</f>
        <v>-0.33065999999999995</v>
      </c>
      <c r="AG13">
        <v>80.381399999999999</v>
      </c>
      <c r="AH13">
        <v>22.815100000000001</v>
      </c>
      <c r="AI13">
        <f>Table7[[#This Row],[CFNM]]/Table7[[#This Row],[CAREA]]</f>
        <v>0.28383556394887377</v>
      </c>
      <c r="AJ13">
        <v>2.16533</v>
      </c>
      <c r="AK13">
        <f>-(Table8[[#This Row],[time]]-2)*2</f>
        <v>-0.33065999999999995</v>
      </c>
      <c r="AL13">
        <v>82.624799999999993</v>
      </c>
      <c r="AM13">
        <v>16.097300000000001</v>
      </c>
      <c r="AN13">
        <f>Table8[[#This Row],[CFNM]]/Table8[[#This Row],[CAREA]]</f>
        <v>0.19482407219140019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90.784300000000002</v>
      </c>
      <c r="D14">
        <v>13.462899999999999</v>
      </c>
      <c r="E14">
        <f>Table1[[#This Row],[CFNM]]/Table1[[#This Row],[CAREA]]</f>
        <v>0.14829546518505951</v>
      </c>
      <c r="F14">
        <v>2.2246999999999999</v>
      </c>
      <c r="G14">
        <f>-(Table2[[#This Row],[time]]-2)*2</f>
        <v>-0.4493999999999998</v>
      </c>
      <c r="H14">
        <v>95.678100000000001</v>
      </c>
      <c r="I14">
        <v>1.1430800000000001</v>
      </c>
      <c r="J14">
        <f>Table2[[#This Row],[CFNM]]/Table2[[#This Row],[CAREA]]</f>
        <v>1.1947143599214451E-2</v>
      </c>
      <c r="K14">
        <v>2.2246999999999999</v>
      </c>
      <c r="L14">
        <f>-(Table3[[#This Row],[time]]-2)*2</f>
        <v>-0.4493999999999998</v>
      </c>
      <c r="M14">
        <v>90.043199999999999</v>
      </c>
      <c r="N14">
        <v>7.6533699999999998</v>
      </c>
      <c r="O14">
        <f>Table3[[#This Row],[CFNM]]/Table3[[#This Row],[CAREA]]</f>
        <v>8.4996646054338362E-2</v>
      </c>
      <c r="P14">
        <v>2.2246999999999999</v>
      </c>
      <c r="Q14">
        <f>-(Table4[[#This Row],[time]]-2)*2</f>
        <v>-0.4493999999999998</v>
      </c>
      <c r="R14">
        <v>84.529799999999994</v>
      </c>
      <c r="S14">
        <v>2.9408699999999999</v>
      </c>
      <c r="T14">
        <f>Table4[[#This Row],[CFNM]]/Table4[[#This Row],[CAREA]]</f>
        <v>3.4790925803681066E-2</v>
      </c>
      <c r="U14">
        <v>2.2246999999999999</v>
      </c>
      <c r="V14">
        <f>-(Table5[[#This Row],[time]]-2)*2</f>
        <v>-0.4493999999999998</v>
      </c>
      <c r="W14">
        <v>82.918999999999997</v>
      </c>
      <c r="X14">
        <v>13.629200000000001</v>
      </c>
      <c r="Y14">
        <f>Table5[[#This Row],[CFNM]]/Table5[[#This Row],[CAREA]]</f>
        <v>0.16436763588562334</v>
      </c>
      <c r="Z14">
        <v>2.2246999999999999</v>
      </c>
      <c r="AA14">
        <f>-(Table6[[#This Row],[time]]-2)*2</f>
        <v>-0.4493999999999998</v>
      </c>
      <c r="AB14">
        <v>86.724599999999995</v>
      </c>
      <c r="AC14">
        <v>8.7217800000000008</v>
      </c>
      <c r="AD14">
        <f>Table6[[#This Row],[CFNM]]/Table6[[#This Row],[CAREA]]</f>
        <v>0.10056869677115837</v>
      </c>
      <c r="AE14">
        <v>2.2246999999999999</v>
      </c>
      <c r="AF14">
        <f>-(Table7[[#This Row],[time]]-2)*2</f>
        <v>-0.4493999999999998</v>
      </c>
      <c r="AG14">
        <v>80.474500000000006</v>
      </c>
      <c r="AH14">
        <v>24.3184</v>
      </c>
      <c r="AI14">
        <f>Table7[[#This Row],[CFNM]]/Table7[[#This Row],[CAREA]]</f>
        <v>0.30218764950388011</v>
      </c>
      <c r="AJ14">
        <v>2.2246999999999999</v>
      </c>
      <c r="AK14">
        <f>-(Table8[[#This Row],[time]]-2)*2</f>
        <v>-0.4493999999999998</v>
      </c>
      <c r="AL14">
        <v>82.542000000000002</v>
      </c>
      <c r="AM14">
        <v>15.3065</v>
      </c>
      <c r="AN14">
        <f>Table8[[#This Row],[CFNM]]/Table8[[#This Row],[CAREA]]</f>
        <v>0.18543892806086598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90.738200000000006</v>
      </c>
      <c r="D15">
        <v>14.2263</v>
      </c>
      <c r="E15">
        <f>Table1[[#This Row],[CFNM]]/Table1[[#This Row],[CAREA]]</f>
        <v>0.15678402260569418</v>
      </c>
      <c r="F15">
        <v>2.2668900000000001</v>
      </c>
      <c r="G15">
        <f>-(Table2[[#This Row],[time]]-2)*2</f>
        <v>-0.53378000000000014</v>
      </c>
      <c r="H15">
        <v>95.253500000000003</v>
      </c>
      <c r="I15">
        <v>0.62235099999999999</v>
      </c>
      <c r="J15">
        <f>Table2[[#This Row],[CFNM]]/Table2[[#This Row],[CAREA]]</f>
        <v>6.5336286855601101E-3</v>
      </c>
      <c r="K15">
        <v>2.2668900000000001</v>
      </c>
      <c r="L15">
        <f>-(Table3[[#This Row],[time]]-2)*2</f>
        <v>-0.53378000000000014</v>
      </c>
      <c r="M15">
        <v>90.198300000000003</v>
      </c>
      <c r="N15">
        <v>8.8701600000000003</v>
      </c>
      <c r="O15">
        <f>Table3[[#This Row],[CFNM]]/Table3[[#This Row],[CAREA]]</f>
        <v>9.8340656087753317E-2</v>
      </c>
      <c r="P15">
        <v>2.2668900000000001</v>
      </c>
      <c r="Q15">
        <f>-(Table4[[#This Row],[time]]-2)*2</f>
        <v>-0.53378000000000014</v>
      </c>
      <c r="R15">
        <v>83.624799999999993</v>
      </c>
      <c r="S15">
        <v>2.5580099999999999</v>
      </c>
      <c r="T15">
        <f>Table4[[#This Row],[CFNM]]/Table4[[#This Row],[CAREA]]</f>
        <v>3.0589131453827096E-2</v>
      </c>
      <c r="U15">
        <v>2.2668900000000001</v>
      </c>
      <c r="V15">
        <f>-(Table5[[#This Row],[time]]-2)*2</f>
        <v>-0.53378000000000014</v>
      </c>
      <c r="W15">
        <v>83.434600000000003</v>
      </c>
      <c r="X15">
        <v>15.090299999999999</v>
      </c>
      <c r="Y15">
        <f>Table5[[#This Row],[CFNM]]/Table5[[#This Row],[CAREA]]</f>
        <v>0.18086381429287129</v>
      </c>
      <c r="Z15">
        <v>2.2668900000000001</v>
      </c>
      <c r="AA15">
        <f>-(Table6[[#This Row],[time]]-2)*2</f>
        <v>-0.53378000000000014</v>
      </c>
      <c r="AB15">
        <v>84.3</v>
      </c>
      <c r="AC15">
        <v>7.1176300000000001</v>
      </c>
      <c r="AD15">
        <f>Table6[[#This Row],[CFNM]]/Table6[[#This Row],[CAREA]]</f>
        <v>8.4432147093712939E-2</v>
      </c>
      <c r="AE15">
        <v>2.2668900000000001</v>
      </c>
      <c r="AF15">
        <f>-(Table7[[#This Row],[time]]-2)*2</f>
        <v>-0.53378000000000014</v>
      </c>
      <c r="AG15">
        <v>80.117500000000007</v>
      </c>
      <c r="AH15">
        <v>26.066500000000001</v>
      </c>
      <c r="AI15">
        <f>Table7[[#This Row],[CFNM]]/Table7[[#This Row],[CAREA]]</f>
        <v>0.3253533872125316</v>
      </c>
      <c r="AJ15">
        <v>2.2668900000000001</v>
      </c>
      <c r="AK15">
        <f>-(Table8[[#This Row],[time]]-2)*2</f>
        <v>-0.53378000000000014</v>
      </c>
      <c r="AL15">
        <v>82.417100000000005</v>
      </c>
      <c r="AM15">
        <v>14.5268</v>
      </c>
      <c r="AN15">
        <f>Table8[[#This Row],[CFNM]]/Table8[[#This Row],[CAREA]]</f>
        <v>0.17625953837249791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90.69</v>
      </c>
      <c r="D16">
        <v>15.0252</v>
      </c>
      <c r="E16">
        <f>Table1[[#This Row],[CFNM]]/Table1[[#This Row],[CAREA]]</f>
        <v>0.16567648031756532</v>
      </c>
      <c r="F16">
        <v>2.3262700000000001</v>
      </c>
      <c r="G16">
        <f>-(Table2[[#This Row],[time]]-2)*2</f>
        <v>-0.65254000000000012</v>
      </c>
      <c r="H16">
        <v>94.62</v>
      </c>
      <c r="I16">
        <v>0.21882199999999999</v>
      </c>
      <c r="J16">
        <f>Table2[[#This Row],[CFNM]]/Table2[[#This Row],[CAREA]]</f>
        <v>2.3126400338194884E-3</v>
      </c>
      <c r="K16">
        <v>2.3262700000000001</v>
      </c>
      <c r="L16">
        <f>-(Table3[[#This Row],[time]]-2)*2</f>
        <v>-0.65254000000000012</v>
      </c>
      <c r="M16">
        <v>90.367500000000007</v>
      </c>
      <c r="N16">
        <v>10.2493</v>
      </c>
      <c r="O16">
        <f>Table3[[#This Row],[CFNM]]/Table3[[#This Row],[CAREA]]</f>
        <v>0.11341798766149333</v>
      </c>
      <c r="P16">
        <v>2.3262700000000001</v>
      </c>
      <c r="Q16">
        <f>-(Table4[[#This Row],[time]]-2)*2</f>
        <v>-0.65254000000000012</v>
      </c>
      <c r="R16">
        <v>82.420699999999997</v>
      </c>
      <c r="S16">
        <v>2.2228699999999999</v>
      </c>
      <c r="T16">
        <f>Table4[[#This Row],[CFNM]]/Table4[[#This Row],[CAREA]]</f>
        <v>2.6969802488937853E-2</v>
      </c>
      <c r="U16">
        <v>2.3262700000000001</v>
      </c>
      <c r="V16">
        <f>-(Table5[[#This Row],[time]]-2)*2</f>
        <v>-0.65254000000000012</v>
      </c>
      <c r="W16">
        <v>84.139700000000005</v>
      </c>
      <c r="X16">
        <v>16.7804</v>
      </c>
      <c r="Y16">
        <f>Table5[[#This Row],[CFNM]]/Table5[[#This Row],[CAREA]]</f>
        <v>0.19943498728899675</v>
      </c>
      <c r="Z16">
        <v>2.3262700000000001</v>
      </c>
      <c r="AA16">
        <f>-(Table6[[#This Row],[time]]-2)*2</f>
        <v>-0.65254000000000012</v>
      </c>
      <c r="AB16">
        <v>83.105599999999995</v>
      </c>
      <c r="AC16">
        <v>5.50176</v>
      </c>
      <c r="AD16">
        <f>Table6[[#This Row],[CFNM]]/Table6[[#This Row],[CAREA]]</f>
        <v>6.6202036926512775E-2</v>
      </c>
      <c r="AE16">
        <v>2.3262700000000001</v>
      </c>
      <c r="AF16">
        <f>-(Table7[[#This Row],[time]]-2)*2</f>
        <v>-0.65254000000000012</v>
      </c>
      <c r="AG16">
        <v>79.153300000000002</v>
      </c>
      <c r="AH16">
        <v>28.6584</v>
      </c>
      <c r="AI16">
        <f>Table7[[#This Row],[CFNM]]/Table7[[#This Row],[CAREA]]</f>
        <v>0.36206197341108964</v>
      </c>
      <c r="AJ16">
        <v>2.3262700000000001</v>
      </c>
      <c r="AK16">
        <f>-(Table8[[#This Row],[time]]-2)*2</f>
        <v>-0.65254000000000012</v>
      </c>
      <c r="AL16">
        <v>82.343400000000003</v>
      </c>
      <c r="AM16">
        <v>13.7902</v>
      </c>
      <c r="AN16">
        <f>Table8[[#This Row],[CFNM]]/Table8[[#This Row],[CAREA]]</f>
        <v>0.16747183137932123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90.691299999999998</v>
      </c>
      <c r="D17">
        <v>15.35</v>
      </c>
      <c r="E17">
        <f>Table1[[#This Row],[CFNM]]/Table1[[#This Row],[CAREA]]</f>
        <v>0.16925548536629204</v>
      </c>
      <c r="F17">
        <v>2.3684599999999998</v>
      </c>
      <c r="G17">
        <f>-(Table2[[#This Row],[time]]-2)*2</f>
        <v>-0.73691999999999958</v>
      </c>
      <c r="H17">
        <v>94.570800000000006</v>
      </c>
      <c r="I17">
        <v>0.13094900000000001</v>
      </c>
      <c r="J17">
        <f>Table2[[#This Row],[CFNM]]/Table2[[#This Row],[CAREA]]</f>
        <v>1.3846663029180254E-3</v>
      </c>
      <c r="K17">
        <v>2.3684599999999998</v>
      </c>
      <c r="L17">
        <f>-(Table3[[#This Row],[time]]-2)*2</f>
        <v>-0.73691999999999958</v>
      </c>
      <c r="M17">
        <v>90.295000000000002</v>
      </c>
      <c r="N17">
        <v>10.878</v>
      </c>
      <c r="O17">
        <f>Table3[[#This Row],[CFNM]]/Table3[[#This Row],[CAREA]]</f>
        <v>0.12047178692064898</v>
      </c>
      <c r="P17">
        <v>2.3684599999999998</v>
      </c>
      <c r="Q17">
        <f>-(Table4[[#This Row],[time]]-2)*2</f>
        <v>-0.73691999999999958</v>
      </c>
      <c r="R17">
        <v>81.800899999999999</v>
      </c>
      <c r="S17">
        <v>2.11022</v>
      </c>
      <c r="T17">
        <f>Table4[[#This Row],[CFNM]]/Table4[[#This Row],[CAREA]]</f>
        <v>2.5797026683080503E-2</v>
      </c>
      <c r="U17">
        <v>2.3684599999999998</v>
      </c>
      <c r="V17">
        <f>-(Table5[[#This Row],[time]]-2)*2</f>
        <v>-0.73691999999999958</v>
      </c>
      <c r="W17">
        <v>84.141999999999996</v>
      </c>
      <c r="X17">
        <v>17.6143</v>
      </c>
      <c r="Y17">
        <f>Table5[[#This Row],[CFNM]]/Table5[[#This Row],[CAREA]]</f>
        <v>0.20934016305768821</v>
      </c>
      <c r="Z17">
        <v>2.3684599999999998</v>
      </c>
      <c r="AA17">
        <f>-(Table6[[#This Row],[time]]-2)*2</f>
        <v>-0.73691999999999958</v>
      </c>
      <c r="AB17">
        <v>82.9923</v>
      </c>
      <c r="AC17">
        <v>4.9809200000000002</v>
      </c>
      <c r="AD17">
        <f>Table6[[#This Row],[CFNM]]/Table6[[#This Row],[CAREA]]</f>
        <v>6.0016652147247398E-2</v>
      </c>
      <c r="AE17">
        <v>2.3684599999999998</v>
      </c>
      <c r="AF17">
        <f>-(Table7[[#This Row],[time]]-2)*2</f>
        <v>-0.73691999999999958</v>
      </c>
      <c r="AG17">
        <v>78.507199999999997</v>
      </c>
      <c r="AH17">
        <v>30.006</v>
      </c>
      <c r="AI17">
        <f>Table7[[#This Row],[CFNM]]/Table7[[#This Row],[CAREA]]</f>
        <v>0.38220698228952249</v>
      </c>
      <c r="AJ17">
        <v>2.3684599999999998</v>
      </c>
      <c r="AK17">
        <f>-(Table8[[#This Row],[time]]-2)*2</f>
        <v>-0.73691999999999958</v>
      </c>
      <c r="AL17">
        <v>82.409400000000005</v>
      </c>
      <c r="AM17">
        <v>13.5189</v>
      </c>
      <c r="AN17">
        <f>Table8[[#This Row],[CFNM]]/Table8[[#This Row],[CAREA]]</f>
        <v>0.16404560644780813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90.833500000000001</v>
      </c>
      <c r="D18">
        <v>16.115500000000001</v>
      </c>
      <c r="E18">
        <f>Table1[[#This Row],[CFNM]]/Table1[[#This Row],[CAREA]]</f>
        <v>0.17741802308619617</v>
      </c>
      <c r="F18">
        <v>2.4278300000000002</v>
      </c>
      <c r="G18">
        <f>-(Table2[[#This Row],[time]]-2)*2</f>
        <v>-0.85566000000000031</v>
      </c>
      <c r="H18">
        <v>94.289500000000004</v>
      </c>
      <c r="I18">
        <v>5.37828E-3</v>
      </c>
      <c r="J18">
        <f>Table2[[#This Row],[CFNM]]/Table2[[#This Row],[CAREA]]</f>
        <v>5.7040073390992634E-5</v>
      </c>
      <c r="K18">
        <v>2.4278300000000002</v>
      </c>
      <c r="L18">
        <f>-(Table3[[#This Row],[time]]-2)*2</f>
        <v>-0.85566000000000031</v>
      </c>
      <c r="M18">
        <v>90.016900000000007</v>
      </c>
      <c r="N18">
        <v>12.480399999999999</v>
      </c>
      <c r="O18">
        <f>Table3[[#This Row],[CFNM]]/Table3[[#This Row],[CAREA]]</f>
        <v>0.13864507664671855</v>
      </c>
      <c r="P18">
        <v>2.4278300000000002</v>
      </c>
      <c r="Q18">
        <f>-(Table4[[#This Row],[time]]-2)*2</f>
        <v>-0.85566000000000031</v>
      </c>
      <c r="R18">
        <v>81.372600000000006</v>
      </c>
      <c r="S18">
        <v>2.3302800000000001</v>
      </c>
      <c r="T18">
        <f>Table4[[#This Row],[CFNM]]/Table4[[#This Row],[CAREA]]</f>
        <v>2.8637157962262481E-2</v>
      </c>
      <c r="U18">
        <v>2.4278300000000002</v>
      </c>
      <c r="V18">
        <f>-(Table5[[#This Row],[time]]-2)*2</f>
        <v>-0.85566000000000031</v>
      </c>
      <c r="W18">
        <v>84.019800000000004</v>
      </c>
      <c r="X18">
        <v>19.7334</v>
      </c>
      <c r="Y18">
        <f>Table5[[#This Row],[CFNM]]/Table5[[#This Row],[CAREA]]</f>
        <v>0.23486606728414014</v>
      </c>
      <c r="Z18">
        <v>2.4278300000000002</v>
      </c>
      <c r="AA18">
        <f>-(Table6[[#This Row],[time]]-2)*2</f>
        <v>-0.85566000000000031</v>
      </c>
      <c r="AB18">
        <v>80.747</v>
      </c>
      <c r="AC18">
        <v>3.6996500000000001</v>
      </c>
      <c r="AD18">
        <f>Table6[[#This Row],[CFNM]]/Table6[[#This Row],[CAREA]]</f>
        <v>4.5817801280542934E-2</v>
      </c>
      <c r="AE18">
        <v>2.4278300000000002</v>
      </c>
      <c r="AF18">
        <f>-(Table7[[#This Row],[time]]-2)*2</f>
        <v>-0.85566000000000031</v>
      </c>
      <c r="AG18">
        <v>76.992900000000006</v>
      </c>
      <c r="AH18">
        <v>33.569800000000001</v>
      </c>
      <c r="AI18">
        <f>Table7[[#This Row],[CFNM]]/Table7[[#This Row],[CAREA]]</f>
        <v>0.43601163224141443</v>
      </c>
      <c r="AJ18">
        <v>2.4278300000000002</v>
      </c>
      <c r="AK18">
        <f>-(Table8[[#This Row],[time]]-2)*2</f>
        <v>-0.85566000000000031</v>
      </c>
      <c r="AL18">
        <v>82.214399999999998</v>
      </c>
      <c r="AM18">
        <v>12.7447</v>
      </c>
      <c r="AN18">
        <f>Table8[[#This Row],[CFNM]]/Table8[[#This Row],[CAREA]]</f>
        <v>0.1550178557527635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90.991699999999994</v>
      </c>
      <c r="D19">
        <v>16.604700000000001</v>
      </c>
      <c r="E19">
        <f>Table1[[#This Row],[CFNM]]/Table1[[#This Row],[CAREA]]</f>
        <v>0.18248587508531</v>
      </c>
      <c r="F19">
        <v>2.4542000000000002</v>
      </c>
      <c r="G19">
        <f>-(Table2[[#This Row],[time]]-2)*2</f>
        <v>-0.90840000000000032</v>
      </c>
      <c r="H19">
        <v>93.223399999999998</v>
      </c>
      <c r="I19">
        <v>5.0688799999999996E-3</v>
      </c>
      <c r="J19">
        <f>Table2[[#This Row],[CFNM]]/Table2[[#This Row],[CAREA]]</f>
        <v>5.4373472754694634E-5</v>
      </c>
      <c r="K19">
        <v>2.4542000000000002</v>
      </c>
      <c r="L19">
        <f>-(Table3[[#This Row],[time]]-2)*2</f>
        <v>-0.90840000000000032</v>
      </c>
      <c r="M19">
        <v>89.953699999999998</v>
      </c>
      <c r="N19">
        <v>13.5014</v>
      </c>
      <c r="O19">
        <f>Table3[[#This Row],[CFNM]]/Table3[[#This Row],[CAREA]]</f>
        <v>0.15009276994720619</v>
      </c>
      <c r="P19">
        <v>2.4542000000000002</v>
      </c>
      <c r="Q19">
        <f>-(Table4[[#This Row],[time]]-2)*2</f>
        <v>-0.90840000000000032</v>
      </c>
      <c r="R19">
        <v>80.302400000000006</v>
      </c>
      <c r="S19">
        <v>2.5713300000000001</v>
      </c>
      <c r="T19">
        <f>Table4[[#This Row],[CFNM]]/Table4[[#This Row],[CAREA]]</f>
        <v>3.2020587180457867E-2</v>
      </c>
      <c r="U19">
        <v>2.4542000000000002</v>
      </c>
      <c r="V19">
        <f>-(Table5[[#This Row],[time]]-2)*2</f>
        <v>-0.90840000000000032</v>
      </c>
      <c r="W19">
        <v>83.9803</v>
      </c>
      <c r="X19">
        <v>21.071899999999999</v>
      </c>
      <c r="Y19">
        <f>Table5[[#This Row],[CFNM]]/Table5[[#This Row],[CAREA]]</f>
        <v>0.25091479787521598</v>
      </c>
      <c r="Z19">
        <v>2.4542000000000002</v>
      </c>
      <c r="AA19">
        <f>-(Table6[[#This Row],[time]]-2)*2</f>
        <v>-0.90840000000000032</v>
      </c>
      <c r="AB19">
        <v>80.207700000000003</v>
      </c>
      <c r="AC19">
        <v>3.04312</v>
      </c>
      <c r="AD19">
        <f>Table6[[#This Row],[CFNM]]/Table6[[#This Row],[CAREA]]</f>
        <v>3.7940496984703462E-2</v>
      </c>
      <c r="AE19">
        <v>2.4542000000000002</v>
      </c>
      <c r="AF19">
        <f>-(Table7[[#This Row],[time]]-2)*2</f>
        <v>-0.90840000000000032</v>
      </c>
      <c r="AG19">
        <v>76.049199999999999</v>
      </c>
      <c r="AH19">
        <v>35.845799999999997</v>
      </c>
      <c r="AI19">
        <f>Table7[[#This Row],[CFNM]]/Table7[[#This Row],[CAREA]]</f>
        <v>0.47135012597108183</v>
      </c>
      <c r="AJ19">
        <v>2.4542000000000002</v>
      </c>
      <c r="AK19">
        <f>-(Table8[[#This Row],[time]]-2)*2</f>
        <v>-0.90840000000000032</v>
      </c>
      <c r="AL19">
        <v>82.326700000000002</v>
      </c>
      <c r="AM19">
        <v>12.2195</v>
      </c>
      <c r="AN19">
        <f>Table8[[#This Row],[CFNM]]/Table8[[#This Row],[CAREA]]</f>
        <v>0.14842693804075713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91.2928</v>
      </c>
      <c r="D20">
        <v>17.354099999999999</v>
      </c>
      <c r="E20">
        <f>Table1[[#This Row],[CFNM]]/Table1[[#This Row],[CAREA]]</f>
        <v>0.19009275649339269</v>
      </c>
      <c r="F20">
        <v>2.5061499999999999</v>
      </c>
      <c r="G20">
        <f>-(Table2[[#This Row],[time]]-2)*2</f>
        <v>-1.0122999999999998</v>
      </c>
      <c r="H20">
        <v>93.011300000000006</v>
      </c>
      <c r="I20">
        <v>4.7980000000000002E-3</v>
      </c>
      <c r="J20">
        <f>Table2[[#This Row],[CFNM]]/Table2[[#This Row],[CAREA]]</f>
        <v>5.158512997883053E-5</v>
      </c>
      <c r="K20">
        <v>2.5061499999999999</v>
      </c>
      <c r="L20">
        <f>-(Table3[[#This Row],[time]]-2)*2</f>
        <v>-1.0122999999999998</v>
      </c>
      <c r="M20">
        <v>89.690899999999999</v>
      </c>
      <c r="N20">
        <v>14.9877</v>
      </c>
      <c r="O20">
        <f>Table3[[#This Row],[CFNM]]/Table3[[#This Row],[CAREA]]</f>
        <v>0.16710390909222675</v>
      </c>
      <c r="P20">
        <v>2.5061499999999999</v>
      </c>
      <c r="Q20">
        <f>-(Table4[[#This Row],[time]]-2)*2</f>
        <v>-1.0122999999999998</v>
      </c>
      <c r="R20">
        <v>79.297399999999996</v>
      </c>
      <c r="S20">
        <v>2.9888699999999999</v>
      </c>
      <c r="T20">
        <f>Table4[[#This Row],[CFNM]]/Table4[[#This Row],[CAREA]]</f>
        <v>3.7691904148181403E-2</v>
      </c>
      <c r="U20">
        <v>2.5061499999999999</v>
      </c>
      <c r="V20">
        <f>-(Table5[[#This Row],[time]]-2)*2</f>
        <v>-1.0122999999999998</v>
      </c>
      <c r="W20">
        <v>84.405500000000004</v>
      </c>
      <c r="X20">
        <v>23.003</v>
      </c>
      <c r="Y20">
        <f>Table5[[#This Row],[CFNM]]/Table5[[#This Row],[CAREA]]</f>
        <v>0.27252963373239897</v>
      </c>
      <c r="Z20">
        <v>2.5061499999999999</v>
      </c>
      <c r="AA20">
        <f>-(Table6[[#This Row],[time]]-2)*2</f>
        <v>-1.0122999999999998</v>
      </c>
      <c r="AB20">
        <v>79.474800000000002</v>
      </c>
      <c r="AC20">
        <v>2.52203</v>
      </c>
      <c r="AD20">
        <f>Table6[[#This Row],[CFNM]]/Table6[[#This Row],[CAREA]]</f>
        <v>3.1733706785043815E-2</v>
      </c>
      <c r="AE20">
        <v>2.5061499999999999</v>
      </c>
      <c r="AF20">
        <f>-(Table7[[#This Row],[time]]-2)*2</f>
        <v>-1.0122999999999998</v>
      </c>
      <c r="AG20">
        <v>74.651300000000006</v>
      </c>
      <c r="AH20">
        <v>38.894500000000001</v>
      </c>
      <c r="AI20">
        <f>Table7[[#This Row],[CFNM]]/Table7[[#This Row],[CAREA]]</f>
        <v>0.52101570903654726</v>
      </c>
      <c r="AJ20">
        <v>2.5061499999999999</v>
      </c>
      <c r="AK20">
        <f>-(Table8[[#This Row],[time]]-2)*2</f>
        <v>-1.0122999999999998</v>
      </c>
      <c r="AL20">
        <v>81.811300000000003</v>
      </c>
      <c r="AM20">
        <v>11.4277</v>
      </c>
      <c r="AN20">
        <f>Table8[[#This Row],[CFNM]]/Table8[[#This Row],[CAREA]]</f>
        <v>0.13968363783487123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91.567700000000002</v>
      </c>
      <c r="D21">
        <v>18.112500000000001</v>
      </c>
      <c r="E21">
        <f>Table1[[#This Row],[CFNM]]/Table1[[#This Row],[CAREA]]</f>
        <v>0.19780446598527648</v>
      </c>
      <c r="F21">
        <v>2.5507599999999999</v>
      </c>
      <c r="G21">
        <f>-(Table2[[#This Row],[time]]-2)*2</f>
        <v>-1.1015199999999998</v>
      </c>
      <c r="H21">
        <v>92.1768</v>
      </c>
      <c r="I21">
        <v>4.6842300000000002E-3</v>
      </c>
      <c r="J21">
        <f>Table2[[#This Row],[CFNM]]/Table2[[#This Row],[CAREA]]</f>
        <v>5.0817884760590521E-5</v>
      </c>
      <c r="K21">
        <v>2.5507599999999999</v>
      </c>
      <c r="L21">
        <f>-(Table3[[#This Row],[time]]-2)*2</f>
        <v>-1.1015199999999998</v>
      </c>
      <c r="M21">
        <v>89.434899999999999</v>
      </c>
      <c r="N21">
        <v>16.287099999999999</v>
      </c>
      <c r="O21">
        <f>Table3[[#This Row],[CFNM]]/Table3[[#This Row],[CAREA]]</f>
        <v>0.18211123398136519</v>
      </c>
      <c r="P21">
        <v>2.5507599999999999</v>
      </c>
      <c r="Q21">
        <f>-(Table4[[#This Row],[time]]-2)*2</f>
        <v>-1.1015199999999998</v>
      </c>
      <c r="R21">
        <v>79.0244</v>
      </c>
      <c r="S21">
        <v>3.1823100000000002</v>
      </c>
      <c r="T21">
        <f>Table4[[#This Row],[CFNM]]/Table4[[#This Row],[CAREA]]</f>
        <v>4.0269967250621333E-2</v>
      </c>
      <c r="U21">
        <v>2.5507599999999999</v>
      </c>
      <c r="V21">
        <f>-(Table5[[#This Row],[time]]-2)*2</f>
        <v>-1.1015199999999998</v>
      </c>
      <c r="W21">
        <v>84.158100000000005</v>
      </c>
      <c r="X21">
        <v>24.624400000000001</v>
      </c>
      <c r="Y21">
        <f>Table5[[#This Row],[CFNM]]/Table5[[#This Row],[CAREA]]</f>
        <v>0.29259690986369702</v>
      </c>
      <c r="Z21">
        <v>2.5507599999999999</v>
      </c>
      <c r="AA21">
        <f>-(Table6[[#This Row],[time]]-2)*2</f>
        <v>-1.1015199999999998</v>
      </c>
      <c r="AB21">
        <v>77.450199999999995</v>
      </c>
      <c r="AC21">
        <v>2.29277</v>
      </c>
      <c r="AD21">
        <f>Table6[[#This Row],[CFNM]]/Table6[[#This Row],[CAREA]]</f>
        <v>2.9603151444412022E-2</v>
      </c>
      <c r="AE21">
        <v>2.5507599999999999</v>
      </c>
      <c r="AF21">
        <f>-(Table7[[#This Row],[time]]-2)*2</f>
        <v>-1.1015199999999998</v>
      </c>
      <c r="AG21">
        <v>73.758899999999997</v>
      </c>
      <c r="AH21">
        <v>41.173499999999997</v>
      </c>
      <c r="AI21">
        <f>Table7[[#This Row],[CFNM]]/Table7[[#This Row],[CAREA]]</f>
        <v>0.55821738122450304</v>
      </c>
      <c r="AJ21">
        <v>2.5507599999999999</v>
      </c>
      <c r="AK21">
        <f>-(Table8[[#This Row],[time]]-2)*2</f>
        <v>-1.1015199999999998</v>
      </c>
      <c r="AL21">
        <v>81.231099999999998</v>
      </c>
      <c r="AM21">
        <v>10.7986</v>
      </c>
      <c r="AN21">
        <f>Table8[[#This Row],[CFNM]]/Table8[[#This Row],[CAREA]]</f>
        <v>0.13293676929156445</v>
      </c>
    </row>
    <row r="22" spans="1:40" x14ac:dyDescent="0.3">
      <c r="A22">
        <v>2.60453</v>
      </c>
      <c r="B22">
        <f>-(Table1[[#This Row],[time]]-2)*2</f>
        <v>-1.20906</v>
      </c>
      <c r="C22">
        <v>92.059399999999997</v>
      </c>
      <c r="D22">
        <v>19.118400000000001</v>
      </c>
      <c r="E22">
        <f>Table1[[#This Row],[CFNM]]/Table1[[#This Row],[CAREA]]</f>
        <v>0.20767461008870361</v>
      </c>
      <c r="F22">
        <v>2.60453</v>
      </c>
      <c r="G22">
        <f>-(Table2[[#This Row],[time]]-2)*2</f>
        <v>-1.20906</v>
      </c>
      <c r="H22">
        <v>91.674700000000001</v>
      </c>
      <c r="I22">
        <v>4.65125E-3</v>
      </c>
      <c r="J22">
        <f>Table2[[#This Row],[CFNM]]/Table2[[#This Row],[CAREA]]</f>
        <v>5.0736462731811503E-5</v>
      </c>
      <c r="K22">
        <v>2.60453</v>
      </c>
      <c r="L22">
        <f>-(Table3[[#This Row],[time]]-2)*2</f>
        <v>-1.20906</v>
      </c>
      <c r="M22">
        <v>89.181299999999993</v>
      </c>
      <c r="N22">
        <v>17.811</v>
      </c>
      <c r="O22">
        <f>Table3[[#This Row],[CFNM]]/Table3[[#This Row],[CAREA]]</f>
        <v>0.19971675676403014</v>
      </c>
      <c r="P22">
        <v>2.60453</v>
      </c>
      <c r="Q22">
        <f>-(Table4[[#This Row],[time]]-2)*2</f>
        <v>-1.20906</v>
      </c>
      <c r="R22">
        <v>78.1143</v>
      </c>
      <c r="S22">
        <v>3.3902899999999998</v>
      </c>
      <c r="T22">
        <f>Table4[[#This Row],[CFNM]]/Table4[[#This Row],[CAREA]]</f>
        <v>4.3401656290845594E-2</v>
      </c>
      <c r="U22">
        <v>2.60453</v>
      </c>
      <c r="V22">
        <f>-(Table5[[#This Row],[time]]-2)*2</f>
        <v>-1.20906</v>
      </c>
      <c r="W22">
        <v>84.279899999999998</v>
      </c>
      <c r="X22">
        <v>26.576499999999999</v>
      </c>
      <c r="Y22">
        <f>Table5[[#This Row],[CFNM]]/Table5[[#This Row],[CAREA]]</f>
        <v>0.31533615962999484</v>
      </c>
      <c r="Z22">
        <v>2.60453</v>
      </c>
      <c r="AA22">
        <f>-(Table6[[#This Row],[time]]-2)*2</f>
        <v>-1.20906</v>
      </c>
      <c r="AB22">
        <v>75.748099999999994</v>
      </c>
      <c r="AC22">
        <v>2.0279400000000001</v>
      </c>
      <c r="AD22">
        <f>Table6[[#This Row],[CFNM]]/Table6[[#This Row],[CAREA]]</f>
        <v>2.6772156661355205E-2</v>
      </c>
      <c r="AE22">
        <v>2.60453</v>
      </c>
      <c r="AF22">
        <f>-(Table7[[#This Row],[time]]-2)*2</f>
        <v>-1.20906</v>
      </c>
      <c r="AG22">
        <v>72.817700000000002</v>
      </c>
      <c r="AH22">
        <v>43.7333</v>
      </c>
      <c r="AI22">
        <f>Table7[[#This Row],[CFNM]]/Table7[[#This Row],[CAREA]]</f>
        <v>0.60058612123151378</v>
      </c>
      <c r="AJ22">
        <v>2.60453</v>
      </c>
      <c r="AK22">
        <f>-(Table8[[#This Row],[time]]-2)*2</f>
        <v>-1.20906</v>
      </c>
      <c r="AL22">
        <v>81.266599999999997</v>
      </c>
      <c r="AM22">
        <v>10.116899999999999</v>
      </c>
      <c r="AN22">
        <f>Table8[[#This Row],[CFNM]]/Table8[[#This Row],[CAREA]]</f>
        <v>0.1244902579903675</v>
      </c>
    </row>
    <row r="23" spans="1:40" x14ac:dyDescent="0.3">
      <c r="A23">
        <v>2.65273</v>
      </c>
      <c r="B23">
        <f>-(Table1[[#This Row],[time]]-2)*2</f>
        <v>-1.3054600000000001</v>
      </c>
      <c r="C23">
        <v>92.740899999999996</v>
      </c>
      <c r="D23">
        <v>20.606200000000001</v>
      </c>
      <c r="E23">
        <f>Table1[[#This Row],[CFNM]]/Table1[[#This Row],[CAREA]]</f>
        <v>0.22219107211597042</v>
      </c>
      <c r="F23">
        <v>2.65273</v>
      </c>
      <c r="G23">
        <f>-(Table2[[#This Row],[time]]-2)*2</f>
        <v>-1.3054600000000001</v>
      </c>
      <c r="H23">
        <v>91.143600000000006</v>
      </c>
      <c r="I23">
        <v>4.6481700000000001E-3</v>
      </c>
      <c r="J23">
        <f>Table2[[#This Row],[CFNM]]/Table2[[#This Row],[CAREA]]</f>
        <v>5.0998314747277919E-5</v>
      </c>
      <c r="K23">
        <v>2.65273</v>
      </c>
      <c r="L23">
        <f>-(Table3[[#This Row],[time]]-2)*2</f>
        <v>-1.3054600000000001</v>
      </c>
      <c r="M23">
        <v>88.839799999999997</v>
      </c>
      <c r="N23">
        <v>20.1234</v>
      </c>
      <c r="O23">
        <f>Table3[[#This Row],[CFNM]]/Table3[[#This Row],[CAREA]]</f>
        <v>0.22651334199311571</v>
      </c>
      <c r="P23">
        <v>2.65273</v>
      </c>
      <c r="Q23">
        <f>-(Table4[[#This Row],[time]]-2)*2</f>
        <v>-1.3054600000000001</v>
      </c>
      <c r="R23">
        <v>77.252600000000001</v>
      </c>
      <c r="S23">
        <v>3.7039</v>
      </c>
      <c r="T23">
        <f>Table4[[#This Row],[CFNM]]/Table4[[#This Row],[CAREA]]</f>
        <v>4.7945311872998449E-2</v>
      </c>
      <c r="U23">
        <v>2.65273</v>
      </c>
      <c r="V23">
        <f>-(Table5[[#This Row],[time]]-2)*2</f>
        <v>-1.3054600000000001</v>
      </c>
      <c r="W23">
        <v>84.19</v>
      </c>
      <c r="X23">
        <v>29.351700000000001</v>
      </c>
      <c r="Y23">
        <f>Table5[[#This Row],[CFNM]]/Table5[[#This Row],[CAREA]]</f>
        <v>0.34863641762679654</v>
      </c>
      <c r="Z23">
        <v>2.65273</v>
      </c>
      <c r="AA23">
        <f>-(Table6[[#This Row],[time]]-2)*2</f>
        <v>-1.3054600000000001</v>
      </c>
      <c r="AB23">
        <v>74.617599999999996</v>
      </c>
      <c r="AC23">
        <v>1.7212499999999999</v>
      </c>
      <c r="AD23">
        <f>Table6[[#This Row],[CFNM]]/Table6[[#This Row],[CAREA]]</f>
        <v>2.3067614074963549E-2</v>
      </c>
      <c r="AE23">
        <v>2.65273</v>
      </c>
      <c r="AF23">
        <f>-(Table7[[#This Row],[time]]-2)*2</f>
        <v>-1.3054600000000001</v>
      </c>
      <c r="AG23">
        <v>71.494</v>
      </c>
      <c r="AH23">
        <v>47.452100000000002</v>
      </c>
      <c r="AI23">
        <f>Table7[[#This Row],[CFNM]]/Table7[[#This Row],[CAREA]]</f>
        <v>0.66372143116904914</v>
      </c>
      <c r="AJ23">
        <v>2.65273</v>
      </c>
      <c r="AK23">
        <f>-(Table8[[#This Row],[time]]-2)*2</f>
        <v>-1.3054600000000001</v>
      </c>
      <c r="AL23">
        <v>80.503100000000003</v>
      </c>
      <c r="AM23">
        <v>9.1495200000000008</v>
      </c>
      <c r="AN23">
        <f>Table8[[#This Row],[CFNM]]/Table8[[#This Row],[CAREA]]</f>
        <v>0.11365425679259557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93.113600000000005</v>
      </c>
      <c r="D24">
        <v>21.495899999999999</v>
      </c>
      <c r="E24">
        <f>Table1[[#This Row],[CFNM]]/Table1[[#This Row],[CAREA]]</f>
        <v>0.23085671695649182</v>
      </c>
      <c r="F24">
        <v>2.7006199999999998</v>
      </c>
      <c r="G24">
        <f>-(Table2[[#This Row],[time]]-2)*2</f>
        <v>-1.4012399999999996</v>
      </c>
      <c r="H24">
        <v>90.504800000000003</v>
      </c>
      <c r="I24">
        <v>4.6548400000000004E-3</v>
      </c>
      <c r="J24">
        <f>Table2[[#This Row],[CFNM]]/Table2[[#This Row],[CAREA]]</f>
        <v>5.1431968249197836E-5</v>
      </c>
      <c r="K24">
        <v>2.7006199999999998</v>
      </c>
      <c r="L24">
        <f>-(Table3[[#This Row],[time]]-2)*2</f>
        <v>-1.4012399999999996</v>
      </c>
      <c r="M24">
        <v>88.629499999999993</v>
      </c>
      <c r="N24">
        <v>21.521000000000001</v>
      </c>
      <c r="O24">
        <f>Table3[[#This Row],[CFNM]]/Table3[[#This Row],[CAREA]]</f>
        <v>0.2428198286123695</v>
      </c>
      <c r="P24">
        <v>2.7006199999999998</v>
      </c>
      <c r="Q24">
        <f>-(Table4[[#This Row],[time]]-2)*2</f>
        <v>-1.4012399999999996</v>
      </c>
      <c r="R24">
        <v>75.843199999999996</v>
      </c>
      <c r="S24">
        <v>3.8581500000000002</v>
      </c>
      <c r="T24">
        <f>Table4[[#This Row],[CFNM]]/Table4[[#This Row],[CAREA]]</f>
        <v>5.0870084595586687E-2</v>
      </c>
      <c r="U24">
        <v>2.7006199999999998</v>
      </c>
      <c r="V24">
        <f>-(Table5[[#This Row],[time]]-2)*2</f>
        <v>-1.4012399999999996</v>
      </c>
      <c r="W24">
        <v>84.424800000000005</v>
      </c>
      <c r="X24">
        <v>30.890899999999998</v>
      </c>
      <c r="Y24">
        <f>Table5[[#This Row],[CFNM]]/Table5[[#This Row],[CAREA]]</f>
        <v>0.36589840899830378</v>
      </c>
      <c r="Z24">
        <v>2.7006199999999998</v>
      </c>
      <c r="AA24">
        <f>-(Table6[[#This Row],[time]]-2)*2</f>
        <v>-1.4012399999999996</v>
      </c>
      <c r="AB24">
        <v>73.936899999999994</v>
      </c>
      <c r="AC24">
        <v>1.62906</v>
      </c>
      <c r="AD24">
        <f>Table6[[#This Row],[CFNM]]/Table6[[#This Row],[CAREA]]</f>
        <v>2.2033112018491445E-2</v>
      </c>
      <c r="AE24">
        <v>2.7006199999999998</v>
      </c>
      <c r="AF24">
        <f>-(Table7[[#This Row],[time]]-2)*2</f>
        <v>-1.4012399999999996</v>
      </c>
      <c r="AG24">
        <v>70.855400000000003</v>
      </c>
      <c r="AH24">
        <v>49.482599999999998</v>
      </c>
      <c r="AI24">
        <f>Table7[[#This Row],[CFNM]]/Table7[[#This Row],[CAREA]]</f>
        <v>0.69836032257245029</v>
      </c>
      <c r="AJ24">
        <v>2.7006199999999998</v>
      </c>
      <c r="AK24">
        <f>-(Table8[[#This Row],[time]]-2)*2</f>
        <v>-1.4012399999999996</v>
      </c>
      <c r="AL24">
        <v>80.528700000000001</v>
      </c>
      <c r="AM24">
        <v>8.5973400000000009</v>
      </c>
      <c r="AN24">
        <f>Table8[[#This Row],[CFNM]]/Table8[[#This Row],[CAREA]]</f>
        <v>0.10676119197255141</v>
      </c>
    </row>
    <row r="25" spans="1:40" x14ac:dyDescent="0.3">
      <c r="A25">
        <v>2.75176</v>
      </c>
      <c r="B25">
        <f>-(Table1[[#This Row],[time]]-2)*2</f>
        <v>-1.50352</v>
      </c>
      <c r="C25">
        <v>93.547300000000007</v>
      </c>
      <c r="D25">
        <v>22.658200000000001</v>
      </c>
      <c r="E25">
        <f>Table1[[#This Row],[CFNM]]/Table1[[#This Row],[CAREA]]</f>
        <v>0.24221115948830163</v>
      </c>
      <c r="F25">
        <v>2.75176</v>
      </c>
      <c r="G25">
        <f>-(Table2[[#This Row],[time]]-2)*2</f>
        <v>-1.50352</v>
      </c>
      <c r="H25">
        <v>89.948499999999996</v>
      </c>
      <c r="I25">
        <v>4.6645599999999999E-3</v>
      </c>
      <c r="J25">
        <f>Table2[[#This Row],[CFNM]]/Table2[[#This Row],[CAREA]]</f>
        <v>5.1858118812431556E-5</v>
      </c>
      <c r="K25">
        <v>2.75176</v>
      </c>
      <c r="L25">
        <f>-(Table3[[#This Row],[time]]-2)*2</f>
        <v>-1.50352</v>
      </c>
      <c r="M25">
        <v>88.175399999999996</v>
      </c>
      <c r="N25">
        <v>23.499600000000001</v>
      </c>
      <c r="O25">
        <f>Table3[[#This Row],[CFNM]]/Table3[[#This Row],[CAREA]]</f>
        <v>0.26650970678896835</v>
      </c>
      <c r="P25">
        <v>2.75176</v>
      </c>
      <c r="Q25">
        <f>-(Table4[[#This Row],[time]]-2)*2</f>
        <v>-1.50352</v>
      </c>
      <c r="R25">
        <v>75.338999999999999</v>
      </c>
      <c r="S25">
        <v>4.0111600000000003</v>
      </c>
      <c r="T25">
        <f>Table4[[#This Row],[CFNM]]/Table4[[#This Row],[CAREA]]</f>
        <v>5.3241481835437164E-2</v>
      </c>
      <c r="U25">
        <v>2.75176</v>
      </c>
      <c r="V25">
        <f>-(Table5[[#This Row],[time]]-2)*2</f>
        <v>-1.50352</v>
      </c>
      <c r="W25">
        <v>84.015900000000002</v>
      </c>
      <c r="X25">
        <v>32.827399999999997</v>
      </c>
      <c r="Y25">
        <f>Table5[[#This Row],[CFNM]]/Table5[[#This Row],[CAREA]]</f>
        <v>0.39072842164399829</v>
      </c>
      <c r="Z25">
        <v>2.75176</v>
      </c>
      <c r="AA25">
        <f>-(Table6[[#This Row],[time]]-2)*2</f>
        <v>-1.50352</v>
      </c>
      <c r="AB25">
        <v>73.336500000000001</v>
      </c>
      <c r="AC25">
        <v>1.48282</v>
      </c>
      <c r="AD25">
        <f>Table6[[#This Row],[CFNM]]/Table6[[#This Row],[CAREA]]</f>
        <v>2.0219399616834728E-2</v>
      </c>
      <c r="AE25">
        <v>2.75176</v>
      </c>
      <c r="AF25">
        <f>-(Table7[[#This Row],[time]]-2)*2</f>
        <v>-1.50352</v>
      </c>
      <c r="AG25">
        <v>70.052400000000006</v>
      </c>
      <c r="AH25">
        <v>52.014299999999999</v>
      </c>
      <c r="AI25">
        <f>Table7[[#This Row],[CFNM]]/Table7[[#This Row],[CAREA]]</f>
        <v>0.742505610086164</v>
      </c>
      <c r="AJ25">
        <v>2.75176</v>
      </c>
      <c r="AK25">
        <f>-(Table8[[#This Row],[time]]-2)*2</f>
        <v>-1.50352</v>
      </c>
      <c r="AL25">
        <v>79.505600000000001</v>
      </c>
      <c r="AM25">
        <v>7.93025</v>
      </c>
      <c r="AN25">
        <f>Table8[[#This Row],[CFNM]]/Table8[[#This Row],[CAREA]]</f>
        <v>9.9744546296109959E-2</v>
      </c>
    </row>
    <row r="26" spans="1:40" x14ac:dyDescent="0.3">
      <c r="A26">
        <v>2.80444</v>
      </c>
      <c r="B26">
        <f>-(Table1[[#This Row],[time]]-2)*2</f>
        <v>-1.6088800000000001</v>
      </c>
      <c r="C26">
        <v>94.867000000000004</v>
      </c>
      <c r="D26">
        <v>24.423300000000001</v>
      </c>
      <c r="E26">
        <f>Table1[[#This Row],[CFNM]]/Table1[[#This Row],[CAREA]]</f>
        <v>0.25744779533452095</v>
      </c>
      <c r="F26">
        <v>2.80444</v>
      </c>
      <c r="G26">
        <f>-(Table2[[#This Row],[time]]-2)*2</f>
        <v>-1.6088800000000001</v>
      </c>
      <c r="H26">
        <v>88.762799999999999</v>
      </c>
      <c r="I26">
        <v>4.6585699999999999E-3</v>
      </c>
      <c r="J26">
        <f>Table2[[#This Row],[CFNM]]/Table2[[#This Row],[CAREA]]</f>
        <v>5.2483360146367622E-5</v>
      </c>
      <c r="K26">
        <v>2.80444</v>
      </c>
      <c r="L26">
        <f>-(Table3[[#This Row],[time]]-2)*2</f>
        <v>-1.6088800000000001</v>
      </c>
      <c r="M26">
        <v>87.441100000000006</v>
      </c>
      <c r="N26">
        <v>26.286899999999999</v>
      </c>
      <c r="O26">
        <f>Table3[[#This Row],[CFNM]]/Table3[[#This Row],[CAREA]]</f>
        <v>0.30062407723599083</v>
      </c>
      <c r="P26">
        <v>2.80444</v>
      </c>
      <c r="Q26">
        <f>-(Table4[[#This Row],[time]]-2)*2</f>
        <v>-1.6088800000000001</v>
      </c>
      <c r="R26">
        <v>74.811800000000005</v>
      </c>
      <c r="S26">
        <v>4.2317999999999998</v>
      </c>
      <c r="T26">
        <f>Table4[[#This Row],[CFNM]]/Table4[[#This Row],[CAREA]]</f>
        <v>5.6565942805814048E-2</v>
      </c>
      <c r="U26">
        <v>2.80444</v>
      </c>
      <c r="V26">
        <f>-(Table5[[#This Row],[time]]-2)*2</f>
        <v>-1.6088800000000001</v>
      </c>
      <c r="W26">
        <v>83.501199999999997</v>
      </c>
      <c r="X26">
        <v>35.570799999999998</v>
      </c>
      <c r="Y26">
        <f>Table5[[#This Row],[CFNM]]/Table5[[#This Row],[CAREA]]</f>
        <v>0.425991482757134</v>
      </c>
      <c r="Z26">
        <v>2.80444</v>
      </c>
      <c r="AA26">
        <f>-(Table6[[#This Row],[time]]-2)*2</f>
        <v>-1.6088800000000001</v>
      </c>
      <c r="AB26">
        <v>71.025899999999993</v>
      </c>
      <c r="AC26">
        <v>1.2168600000000001</v>
      </c>
      <c r="AD26">
        <f>Table6[[#This Row],[CFNM]]/Table6[[#This Row],[CAREA]]</f>
        <v>1.7132623451445179E-2</v>
      </c>
      <c r="AE26">
        <v>2.80444</v>
      </c>
      <c r="AF26">
        <f>-(Table7[[#This Row],[time]]-2)*2</f>
        <v>-1.6088800000000001</v>
      </c>
      <c r="AG26">
        <v>68.993899999999996</v>
      </c>
      <c r="AH26">
        <v>55.549300000000002</v>
      </c>
      <c r="AI26">
        <f>Table7[[#This Row],[CFNM]]/Table7[[#This Row],[CAREA]]</f>
        <v>0.80513349730918249</v>
      </c>
      <c r="AJ26">
        <v>2.80444</v>
      </c>
      <c r="AK26">
        <f>-(Table8[[#This Row],[time]]-2)*2</f>
        <v>-1.6088800000000001</v>
      </c>
      <c r="AL26">
        <v>78.236000000000004</v>
      </c>
      <c r="AM26">
        <v>6.9740000000000002</v>
      </c>
      <c r="AN26">
        <f>Table8[[#This Row],[CFNM]]/Table8[[#This Row],[CAREA]]</f>
        <v>8.9140549107827594E-2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95.76</v>
      </c>
      <c r="D27">
        <v>25.738299999999999</v>
      </c>
      <c r="E27">
        <f>Table1[[#This Row],[CFNM]]/Table1[[#This Row],[CAREA]]</f>
        <v>0.26877923976608187</v>
      </c>
      <c r="F27">
        <v>2.8583699999999999</v>
      </c>
      <c r="G27">
        <f>-(Table2[[#This Row],[time]]-2)*2</f>
        <v>-1.7167399999999997</v>
      </c>
      <c r="H27">
        <v>88.269499999999994</v>
      </c>
      <c r="I27">
        <v>4.6169999999999996E-3</v>
      </c>
      <c r="J27">
        <f>Table2[[#This Row],[CFNM]]/Table2[[#This Row],[CAREA]]</f>
        <v>5.2305722814788798E-5</v>
      </c>
      <c r="K27">
        <v>2.8583699999999999</v>
      </c>
      <c r="L27">
        <f>-(Table3[[#This Row],[time]]-2)*2</f>
        <v>-1.7167399999999997</v>
      </c>
      <c r="M27">
        <v>86.949299999999994</v>
      </c>
      <c r="N27">
        <v>28.28</v>
      </c>
      <c r="O27">
        <f>Table3[[#This Row],[CFNM]]/Table3[[#This Row],[CAREA]]</f>
        <v>0.32524701176432708</v>
      </c>
      <c r="P27">
        <v>2.8583699999999999</v>
      </c>
      <c r="Q27">
        <f>-(Table4[[#This Row],[time]]-2)*2</f>
        <v>-1.7167399999999997</v>
      </c>
      <c r="R27">
        <v>73.465400000000002</v>
      </c>
      <c r="S27">
        <v>4.3782399999999999</v>
      </c>
      <c r="T27">
        <f>Table4[[#This Row],[CFNM]]/Table4[[#This Row],[CAREA]]</f>
        <v>5.9595945846616226E-2</v>
      </c>
      <c r="U27">
        <v>2.8583699999999999</v>
      </c>
      <c r="V27">
        <f>-(Table5[[#This Row],[time]]-2)*2</f>
        <v>-1.7167399999999997</v>
      </c>
      <c r="W27">
        <v>83.264700000000005</v>
      </c>
      <c r="X27">
        <v>37.541699999999999</v>
      </c>
      <c r="Y27">
        <f>Table5[[#This Row],[CFNM]]/Table5[[#This Row],[CAREA]]</f>
        <v>0.45087173796338659</v>
      </c>
      <c r="Z27">
        <v>2.8583699999999999</v>
      </c>
      <c r="AA27">
        <f>-(Table6[[#This Row],[time]]-2)*2</f>
        <v>-1.7167399999999997</v>
      </c>
      <c r="AB27">
        <v>69.990600000000001</v>
      </c>
      <c r="AC27">
        <v>1.0214000000000001</v>
      </c>
      <c r="AD27">
        <f>Table6[[#This Row],[CFNM]]/Table6[[#This Row],[CAREA]]</f>
        <v>1.4593388254994243E-2</v>
      </c>
      <c r="AE27">
        <v>2.8583699999999999</v>
      </c>
      <c r="AF27">
        <f>-(Table7[[#This Row],[time]]-2)*2</f>
        <v>-1.7167399999999997</v>
      </c>
      <c r="AG27">
        <v>68.2851</v>
      </c>
      <c r="AH27">
        <v>58.0137</v>
      </c>
      <c r="AI27">
        <f>Table7[[#This Row],[CFNM]]/Table7[[#This Row],[CAREA]]</f>
        <v>0.84958065522346748</v>
      </c>
      <c r="AJ27">
        <v>2.8583699999999999</v>
      </c>
      <c r="AK27">
        <f>-(Table8[[#This Row],[time]]-2)*2</f>
        <v>-1.7167399999999997</v>
      </c>
      <c r="AL27">
        <v>78.277900000000002</v>
      </c>
      <c r="AM27">
        <v>6.2924300000000004</v>
      </c>
      <c r="AN27">
        <f>Table8[[#This Row],[CFNM]]/Table8[[#This Row],[CAREA]]</f>
        <v>8.0385779383453065E-2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96.877300000000005</v>
      </c>
      <c r="D28">
        <v>27.553100000000001</v>
      </c>
      <c r="E28">
        <f>Table1[[#This Row],[CFNM]]/Table1[[#This Row],[CAREA]]</f>
        <v>0.28441234427466494</v>
      </c>
      <c r="F28">
        <v>2.9134199999999999</v>
      </c>
      <c r="G28">
        <f>-(Table2[[#This Row],[time]]-2)*2</f>
        <v>-1.8268399999999998</v>
      </c>
      <c r="H28">
        <v>87.342500000000001</v>
      </c>
      <c r="I28">
        <v>4.5092099999999996E-3</v>
      </c>
      <c r="J28">
        <f>Table2[[#This Row],[CFNM]]/Table2[[#This Row],[CAREA]]</f>
        <v>5.1626756733548955E-5</v>
      </c>
      <c r="K28">
        <v>2.9134199999999999</v>
      </c>
      <c r="L28">
        <f>-(Table3[[#This Row],[time]]-2)*2</f>
        <v>-1.8268399999999998</v>
      </c>
      <c r="M28">
        <v>86.245400000000004</v>
      </c>
      <c r="N28">
        <v>30.847899999999999</v>
      </c>
      <c r="O28">
        <f>Table3[[#This Row],[CFNM]]/Table3[[#This Row],[CAREA]]</f>
        <v>0.35767588764154373</v>
      </c>
      <c r="P28">
        <v>2.9134199999999999</v>
      </c>
      <c r="Q28">
        <f>-(Table4[[#This Row],[time]]-2)*2</f>
        <v>-1.8268399999999998</v>
      </c>
      <c r="R28">
        <v>73.048400000000001</v>
      </c>
      <c r="S28">
        <v>4.5161800000000003</v>
      </c>
      <c r="T28">
        <f>Table4[[#This Row],[CFNM]]/Table4[[#This Row],[CAREA]]</f>
        <v>6.1824488968957571E-2</v>
      </c>
      <c r="U28">
        <v>2.9134199999999999</v>
      </c>
      <c r="V28">
        <f>-(Table5[[#This Row],[time]]-2)*2</f>
        <v>-1.8268399999999998</v>
      </c>
      <c r="W28">
        <v>82.854399999999998</v>
      </c>
      <c r="X28">
        <v>40.1571</v>
      </c>
      <c r="Y28">
        <f>Table5[[#This Row],[CFNM]]/Table5[[#This Row],[CAREA]]</f>
        <v>0.48467069944384367</v>
      </c>
      <c r="Z28">
        <v>2.9134199999999999</v>
      </c>
      <c r="AA28">
        <f>-(Table6[[#This Row],[time]]-2)*2</f>
        <v>-1.8268399999999998</v>
      </c>
      <c r="AB28">
        <v>69.230099999999993</v>
      </c>
      <c r="AC28">
        <v>0.76658300000000001</v>
      </c>
      <c r="AD28">
        <f>Table6[[#This Row],[CFNM]]/Table6[[#This Row],[CAREA]]</f>
        <v>1.1072972594290634E-2</v>
      </c>
      <c r="AE28">
        <v>2.9134199999999999</v>
      </c>
      <c r="AF28">
        <f>-(Table7[[#This Row],[time]]-2)*2</f>
        <v>-1.8268399999999998</v>
      </c>
      <c r="AG28">
        <v>67.401200000000003</v>
      </c>
      <c r="AH28">
        <v>61.252000000000002</v>
      </c>
      <c r="AI28">
        <f>Table7[[#This Row],[CFNM]]/Table7[[#This Row],[CAREA]]</f>
        <v>0.90876720295781088</v>
      </c>
      <c r="AJ28">
        <v>2.9134199999999999</v>
      </c>
      <c r="AK28">
        <f>-(Table8[[#This Row],[time]]-2)*2</f>
        <v>-1.8268399999999998</v>
      </c>
      <c r="AL28">
        <v>77.370599999999996</v>
      </c>
      <c r="AM28">
        <v>5.4452199999999999</v>
      </c>
      <c r="AN28">
        <f>Table8[[#This Row],[CFNM]]/Table8[[#This Row],[CAREA]]</f>
        <v>7.0378412471920865E-2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97.689099999999996</v>
      </c>
      <c r="D29">
        <v>28.950500000000002</v>
      </c>
      <c r="E29">
        <f>Table1[[#This Row],[CFNM]]/Table1[[#This Row],[CAREA]]</f>
        <v>0.29635343144731607</v>
      </c>
      <c r="F29">
        <v>2.9619599999999999</v>
      </c>
      <c r="G29">
        <f>-(Table2[[#This Row],[time]]-2)*2</f>
        <v>-1.9239199999999999</v>
      </c>
      <c r="H29">
        <v>85.623800000000003</v>
      </c>
      <c r="I29">
        <v>4.3934200000000003E-3</v>
      </c>
      <c r="J29">
        <f>Table2[[#This Row],[CFNM]]/Table2[[#This Row],[CAREA]]</f>
        <v>5.1310733697873725E-5</v>
      </c>
      <c r="K29">
        <v>2.9619599999999999</v>
      </c>
      <c r="L29">
        <f>-(Table3[[#This Row],[time]]-2)*2</f>
        <v>-1.9239199999999999</v>
      </c>
      <c r="M29">
        <v>85.683199999999999</v>
      </c>
      <c r="N29">
        <v>32.675800000000002</v>
      </c>
      <c r="O29">
        <f>Table3[[#This Row],[CFNM]]/Table3[[#This Row],[CAREA]]</f>
        <v>0.38135597176576042</v>
      </c>
      <c r="P29">
        <v>2.9619599999999999</v>
      </c>
      <c r="Q29">
        <f>-(Table4[[#This Row],[time]]-2)*2</f>
        <v>-1.9239199999999999</v>
      </c>
      <c r="R29">
        <v>72.048699999999997</v>
      </c>
      <c r="S29">
        <v>4.5959899999999996</v>
      </c>
      <c r="T29">
        <f>Table4[[#This Row],[CFNM]]/Table4[[#This Row],[CAREA]]</f>
        <v>6.3790047565049746E-2</v>
      </c>
      <c r="U29">
        <v>2.9619599999999999</v>
      </c>
      <c r="V29">
        <f>-(Table5[[#This Row],[time]]-2)*2</f>
        <v>-1.9239199999999999</v>
      </c>
      <c r="W29">
        <v>82.543199999999999</v>
      </c>
      <c r="X29">
        <v>42.055500000000002</v>
      </c>
      <c r="Y29">
        <f>Table5[[#This Row],[CFNM]]/Table5[[#This Row],[CAREA]]</f>
        <v>0.50949684528828543</v>
      </c>
      <c r="Z29">
        <v>2.9619599999999999</v>
      </c>
      <c r="AA29">
        <f>-(Table6[[#This Row],[time]]-2)*2</f>
        <v>-1.9239199999999999</v>
      </c>
      <c r="AB29">
        <v>68.932100000000005</v>
      </c>
      <c r="AC29">
        <v>0.61216099999999996</v>
      </c>
      <c r="AD29">
        <f>Table6[[#This Row],[CFNM]]/Table6[[#This Row],[CAREA]]</f>
        <v>8.8806376129553569E-3</v>
      </c>
      <c r="AE29">
        <v>2.9619599999999999</v>
      </c>
      <c r="AF29">
        <f>-(Table7[[#This Row],[time]]-2)*2</f>
        <v>-1.9239199999999999</v>
      </c>
      <c r="AG29">
        <v>66.765799999999999</v>
      </c>
      <c r="AH29">
        <v>63.550400000000003</v>
      </c>
      <c r="AI29">
        <f>Table7[[#This Row],[CFNM]]/Table7[[#This Row],[CAREA]]</f>
        <v>0.95184061300845646</v>
      </c>
      <c r="AJ29">
        <v>2.9619599999999999</v>
      </c>
      <c r="AK29">
        <f>-(Table8[[#This Row],[time]]-2)*2</f>
        <v>-1.9239199999999999</v>
      </c>
      <c r="AL29">
        <v>77.398499999999999</v>
      </c>
      <c r="AM29">
        <v>4.8385100000000003</v>
      </c>
      <c r="AN29">
        <f>Table8[[#This Row],[CFNM]]/Table8[[#This Row],[CAREA]]</f>
        <v>6.251426061228578E-2</v>
      </c>
    </row>
    <row r="30" spans="1:40" x14ac:dyDescent="0.3">
      <c r="A30">
        <v>3</v>
      </c>
      <c r="B30">
        <f>-(Table1[[#This Row],[time]]-2)*2</f>
        <v>-2</v>
      </c>
      <c r="C30">
        <v>98.392300000000006</v>
      </c>
      <c r="D30">
        <v>30.3551</v>
      </c>
      <c r="E30">
        <f>Table1[[#This Row],[CFNM]]/Table1[[#This Row],[CAREA]]</f>
        <v>0.30851093022523102</v>
      </c>
      <c r="F30">
        <v>3</v>
      </c>
      <c r="G30">
        <f>-(Table2[[#This Row],[time]]-2)*2</f>
        <v>-2</v>
      </c>
      <c r="H30">
        <v>84.810299999999998</v>
      </c>
      <c r="I30">
        <v>4.27984E-3</v>
      </c>
      <c r="J30">
        <f>Table2[[#This Row],[CFNM]]/Table2[[#This Row],[CAREA]]</f>
        <v>5.0463681887695249E-5</v>
      </c>
      <c r="K30">
        <v>3</v>
      </c>
      <c r="L30">
        <f>-(Table3[[#This Row],[time]]-2)*2</f>
        <v>-2</v>
      </c>
      <c r="M30">
        <v>85.236999999999995</v>
      </c>
      <c r="N30">
        <v>34.597299999999997</v>
      </c>
      <c r="O30">
        <f>Table3[[#This Row],[CFNM]]/Table3[[#This Row],[CAREA]]</f>
        <v>0.40589532714666166</v>
      </c>
      <c r="P30">
        <v>3</v>
      </c>
      <c r="Q30">
        <f>-(Table4[[#This Row],[time]]-2)*2</f>
        <v>-2</v>
      </c>
      <c r="R30">
        <v>71.102199999999996</v>
      </c>
      <c r="S30">
        <v>4.5840800000000002</v>
      </c>
      <c r="T30">
        <f>Table4[[#This Row],[CFNM]]/Table4[[#This Row],[CAREA]]</f>
        <v>6.4471704110421343E-2</v>
      </c>
      <c r="U30">
        <v>3</v>
      </c>
      <c r="V30">
        <f>-(Table5[[#This Row],[time]]-2)*2</f>
        <v>-2</v>
      </c>
      <c r="W30">
        <v>82.193600000000004</v>
      </c>
      <c r="X30">
        <v>43.851399999999998</v>
      </c>
      <c r="Y30">
        <f>Table5[[#This Row],[CFNM]]/Table5[[#This Row],[CAREA]]</f>
        <v>0.53351355823324442</v>
      </c>
      <c r="Z30">
        <v>3</v>
      </c>
      <c r="AA30">
        <f>-(Table6[[#This Row],[time]]-2)*2</f>
        <v>-2</v>
      </c>
      <c r="AB30">
        <v>65.846599999999995</v>
      </c>
      <c r="AC30">
        <v>0.48654700000000001</v>
      </c>
      <c r="AD30">
        <f>Table6[[#This Row],[CFNM]]/Table6[[#This Row],[CAREA]]</f>
        <v>7.3890982981657371E-3</v>
      </c>
      <c r="AE30">
        <v>3</v>
      </c>
      <c r="AF30">
        <f>-(Table7[[#This Row],[time]]-2)*2</f>
        <v>-2</v>
      </c>
      <c r="AG30">
        <v>66.206999999999994</v>
      </c>
      <c r="AH30">
        <v>65.680099999999996</v>
      </c>
      <c r="AI30">
        <f>Table7[[#This Row],[CFNM]]/Table7[[#This Row],[CAREA]]</f>
        <v>0.99204162701829113</v>
      </c>
      <c r="AJ30">
        <v>3</v>
      </c>
      <c r="AK30">
        <f>-(Table8[[#This Row],[time]]-2)*2</f>
        <v>-2</v>
      </c>
      <c r="AL30">
        <v>75.778000000000006</v>
      </c>
      <c r="AM30">
        <v>4.2471300000000003</v>
      </c>
      <c r="AN30">
        <f>Table8[[#This Row],[CFNM]]/Table8[[#This Row],[CAREA]]</f>
        <v>5.6047005727255933E-2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91.082599999999999</v>
      </c>
      <c r="D38">
        <v>10.202299999999999</v>
      </c>
      <c r="E38" s="1">
        <f>Table110[[#This Row],[CFNM]]/Table110[[#This Row],[CAREA]]</f>
        <v>0.11201151482280917</v>
      </c>
      <c r="F38">
        <v>2</v>
      </c>
      <c r="G38">
        <f>(Table211[[#This Row],[time]]-2)*2</f>
        <v>0</v>
      </c>
      <c r="H38">
        <v>95.835700000000003</v>
      </c>
      <c r="I38">
        <v>3.5654499999999998</v>
      </c>
      <c r="J38" s="1">
        <f>Table211[[#This Row],[CFNM]]/Table211[[#This Row],[CAREA]]</f>
        <v>3.7203776880640513E-2</v>
      </c>
      <c r="K38">
        <v>2</v>
      </c>
      <c r="L38">
        <f>(Table312[[#This Row],[time]]-2)*2</f>
        <v>0</v>
      </c>
      <c r="M38">
        <v>89.253699999999995</v>
      </c>
      <c r="N38">
        <v>3.6436600000000001</v>
      </c>
      <c r="O38">
        <f>Table312[[#This Row],[CFNM]]/Table312[[#This Row],[CAREA]]</f>
        <v>4.0823629720672647E-2</v>
      </c>
      <c r="P38">
        <v>2</v>
      </c>
      <c r="Q38">
        <f>(Table413[[#This Row],[time]]-2)*2</f>
        <v>0</v>
      </c>
      <c r="R38">
        <v>86.409400000000005</v>
      </c>
      <c r="S38">
        <v>6.4346899999999998</v>
      </c>
      <c r="T38">
        <f>Table413[[#This Row],[CFNM]]/Table413[[#This Row],[CAREA]]</f>
        <v>7.4467476918020484E-2</v>
      </c>
      <c r="U38">
        <v>2</v>
      </c>
      <c r="V38">
        <f>(Table514[[#This Row],[time]]-2)*2</f>
        <v>0</v>
      </c>
      <c r="W38">
        <v>82.628699999999995</v>
      </c>
      <c r="X38">
        <v>8.5542400000000001</v>
      </c>
      <c r="Y38">
        <f>Table514[[#This Row],[CFNM]]/Table514[[#This Row],[CAREA]]</f>
        <v>0.1035262566154375</v>
      </c>
      <c r="Z38">
        <v>2</v>
      </c>
      <c r="AA38">
        <f>(Table615[[#This Row],[time]]-2)*2</f>
        <v>0</v>
      </c>
      <c r="AB38">
        <v>88.863399999999999</v>
      </c>
      <c r="AC38">
        <v>15.0844</v>
      </c>
      <c r="AD38">
        <f>Table615[[#This Row],[CFNM]]/Table615[[#This Row],[CAREA]]</f>
        <v>0.1697481752892642</v>
      </c>
      <c r="AE38">
        <v>2</v>
      </c>
      <c r="AF38">
        <f>(Table716[[#This Row],[time]]-2)*2</f>
        <v>0</v>
      </c>
      <c r="AG38">
        <v>78.953900000000004</v>
      </c>
      <c r="AH38">
        <v>19.6159</v>
      </c>
      <c r="AI38">
        <f>Table716[[#This Row],[CFNM]]/Table716[[#This Row],[CAREA]]</f>
        <v>0.24844751177585905</v>
      </c>
      <c r="AJ38">
        <v>2</v>
      </c>
      <c r="AK38">
        <f>(Table817[[#This Row],[time]]-2)*2</f>
        <v>0</v>
      </c>
      <c r="AL38">
        <v>83.137299999999996</v>
      </c>
      <c r="AM38">
        <v>19.2331</v>
      </c>
      <c r="AN38">
        <f>Table817[[#This Row],[CFNM]]/Table817[[#This Row],[CAREA]]</f>
        <v>0.23134140752706669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91.042299999999997</v>
      </c>
      <c r="D39">
        <v>9.7466100000000004</v>
      </c>
      <c r="E39">
        <f>Table110[[#This Row],[CFNM]]/Table110[[#This Row],[CAREA]]</f>
        <v>0.10705584107607125</v>
      </c>
      <c r="F39">
        <v>2.0512600000000001</v>
      </c>
      <c r="G39">
        <f>(Table211[[#This Row],[time]]-2)*2</f>
        <v>0.10252000000000017</v>
      </c>
      <c r="H39">
        <v>96.001300000000001</v>
      </c>
      <c r="I39">
        <v>4.1409900000000004</v>
      </c>
      <c r="J39">
        <f>Table211[[#This Row],[CFNM]]/Table211[[#This Row],[CAREA]]</f>
        <v>4.3134728383886475E-2</v>
      </c>
      <c r="K39">
        <v>2.0512600000000001</v>
      </c>
      <c r="L39">
        <f>(Table312[[#This Row],[time]]-2)*2</f>
        <v>0.10252000000000017</v>
      </c>
      <c r="M39">
        <v>89.200900000000004</v>
      </c>
      <c r="N39">
        <v>3.0918600000000001</v>
      </c>
      <c r="O39">
        <f>Table312[[#This Row],[CFNM]]/Table312[[#This Row],[CAREA]]</f>
        <v>3.4661757897061572E-2</v>
      </c>
      <c r="P39">
        <v>2.0512600000000001</v>
      </c>
      <c r="Q39">
        <f>(Table413[[#This Row],[time]]-2)*2</f>
        <v>0.10252000000000017</v>
      </c>
      <c r="R39">
        <v>86.546899999999994</v>
      </c>
      <c r="S39">
        <v>7.3754299999999997</v>
      </c>
      <c r="T39">
        <f>Table413[[#This Row],[CFNM]]/Table413[[#This Row],[CAREA]]</f>
        <v>8.5218881323305629E-2</v>
      </c>
      <c r="U39">
        <v>2.0512600000000001</v>
      </c>
      <c r="V39">
        <f>(Table514[[#This Row],[time]]-2)*2</f>
        <v>0.10252000000000017</v>
      </c>
      <c r="W39">
        <v>82.565700000000007</v>
      </c>
      <c r="X39">
        <v>7.8407999999999998</v>
      </c>
      <c r="Y39">
        <f>Table514[[#This Row],[CFNM]]/Table514[[#This Row],[CAREA]]</f>
        <v>9.4964373825934978E-2</v>
      </c>
      <c r="Z39">
        <v>2.0512600000000001</v>
      </c>
      <c r="AA39">
        <f>(Table615[[#This Row],[time]]-2)*2</f>
        <v>0.10252000000000017</v>
      </c>
      <c r="AB39">
        <v>88.865200000000002</v>
      </c>
      <c r="AC39">
        <v>16.429500000000001</v>
      </c>
      <c r="AD39">
        <f>Table615[[#This Row],[CFNM]]/Table615[[#This Row],[CAREA]]</f>
        <v>0.18488114582536247</v>
      </c>
      <c r="AE39">
        <v>2.0512600000000001</v>
      </c>
      <c r="AF39">
        <f>(Table716[[#This Row],[time]]-2)*2</f>
        <v>0.10252000000000017</v>
      </c>
      <c r="AG39">
        <v>78.654200000000003</v>
      </c>
      <c r="AH39">
        <v>19.040600000000001</v>
      </c>
      <c r="AI39">
        <f>Table716[[#This Row],[CFNM]]/Table716[[#This Row],[CAREA]]</f>
        <v>0.24207988893155102</v>
      </c>
      <c r="AJ39">
        <v>2.0512600000000001</v>
      </c>
      <c r="AK39">
        <f>(Table817[[#This Row],[time]]-2)*2</f>
        <v>0.10252000000000017</v>
      </c>
      <c r="AL39">
        <v>83.353099999999998</v>
      </c>
      <c r="AM39">
        <v>20.5761</v>
      </c>
      <c r="AN39">
        <f>Table817[[#This Row],[CFNM]]/Table817[[#This Row],[CAREA]]</f>
        <v>0.24685464607795032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90.977199999999996</v>
      </c>
      <c r="D40">
        <v>8.8196300000000001</v>
      </c>
      <c r="E40">
        <f>Table110[[#This Row],[CFNM]]/Table110[[#This Row],[CAREA]]</f>
        <v>9.694330007958038E-2</v>
      </c>
      <c r="F40">
        <v>2.1153300000000002</v>
      </c>
      <c r="G40">
        <f>(Table211[[#This Row],[time]]-2)*2</f>
        <v>0.23066000000000031</v>
      </c>
      <c r="H40">
        <v>95.791300000000007</v>
      </c>
      <c r="I40">
        <v>5.1813799999999999</v>
      </c>
      <c r="J40">
        <f>Table211[[#This Row],[CFNM]]/Table211[[#This Row],[CAREA]]</f>
        <v>5.409029838826699E-2</v>
      </c>
      <c r="K40">
        <v>2.1153300000000002</v>
      </c>
      <c r="L40">
        <f>(Table312[[#This Row],[time]]-2)*2</f>
        <v>0.23066000000000031</v>
      </c>
      <c r="M40">
        <v>88.978099999999998</v>
      </c>
      <c r="N40">
        <v>2.27475</v>
      </c>
      <c r="O40">
        <f>Table312[[#This Row],[CFNM]]/Table312[[#This Row],[CAREA]]</f>
        <v>2.556527954631533E-2</v>
      </c>
      <c r="P40">
        <v>2.1153300000000002</v>
      </c>
      <c r="Q40">
        <f>(Table413[[#This Row],[time]]-2)*2</f>
        <v>0.23066000000000031</v>
      </c>
      <c r="R40">
        <v>86.928600000000003</v>
      </c>
      <c r="S40">
        <v>8.9064999999999994</v>
      </c>
      <c r="T40">
        <f>Table413[[#This Row],[CFNM]]/Table413[[#This Row],[CAREA]]</f>
        <v>0.10245764915114242</v>
      </c>
      <c r="U40">
        <v>2.1153300000000002</v>
      </c>
      <c r="V40">
        <f>(Table514[[#This Row],[time]]-2)*2</f>
        <v>0.23066000000000031</v>
      </c>
      <c r="W40">
        <v>82.583600000000004</v>
      </c>
      <c r="X40">
        <v>6.9370000000000003</v>
      </c>
      <c r="Y40">
        <f>Table514[[#This Row],[CFNM]]/Table514[[#This Row],[CAREA]]</f>
        <v>8.3999728759705322E-2</v>
      </c>
      <c r="Z40">
        <v>2.1153300000000002</v>
      </c>
      <c r="AA40">
        <f>(Table615[[#This Row],[time]]-2)*2</f>
        <v>0.23066000000000031</v>
      </c>
      <c r="AB40">
        <v>89.550200000000004</v>
      </c>
      <c r="AC40">
        <v>19.257200000000001</v>
      </c>
      <c r="AD40">
        <f>Table615[[#This Row],[CFNM]]/Table615[[#This Row],[CAREA]]</f>
        <v>0.2150436291599572</v>
      </c>
      <c r="AE40">
        <v>2.1153300000000002</v>
      </c>
      <c r="AF40">
        <f>(Table716[[#This Row],[time]]-2)*2</f>
        <v>0.23066000000000031</v>
      </c>
      <c r="AG40">
        <v>77.8643</v>
      </c>
      <c r="AH40">
        <v>18.562000000000001</v>
      </c>
      <c r="AI40">
        <f>Table716[[#This Row],[CFNM]]/Table716[[#This Row],[CAREA]]</f>
        <v>0.23838909487403087</v>
      </c>
      <c r="AJ40">
        <v>2.1153300000000002</v>
      </c>
      <c r="AK40">
        <f>(Table817[[#This Row],[time]]-2)*2</f>
        <v>0.23066000000000031</v>
      </c>
      <c r="AL40">
        <v>83.526499999999999</v>
      </c>
      <c r="AM40">
        <v>22.752600000000001</v>
      </c>
      <c r="AN40">
        <f>Table817[[#This Row],[CFNM]]/Table817[[#This Row],[CAREA]]</f>
        <v>0.27239977731618109</v>
      </c>
    </row>
    <row r="41" spans="1:40" x14ac:dyDescent="0.3">
      <c r="A41">
        <v>2.16533</v>
      </c>
      <c r="B41">
        <f>(Table110[[#This Row],[time]]-2)*2</f>
        <v>0.33065999999999995</v>
      </c>
      <c r="C41">
        <v>90.892799999999994</v>
      </c>
      <c r="D41">
        <v>7.9194199999999997</v>
      </c>
      <c r="E41">
        <f>Table110[[#This Row],[CFNM]]/Table110[[#This Row],[CAREA]]</f>
        <v>8.7129233558653707E-2</v>
      </c>
      <c r="F41">
        <v>2.16533</v>
      </c>
      <c r="G41">
        <f>(Table211[[#This Row],[time]]-2)*2</f>
        <v>0.33065999999999995</v>
      </c>
      <c r="H41">
        <v>95.397800000000004</v>
      </c>
      <c r="I41">
        <v>6.2563500000000003</v>
      </c>
      <c r="J41">
        <f>Table211[[#This Row],[CFNM]]/Table211[[#This Row],[CAREA]]</f>
        <v>6.5581701045516777E-2</v>
      </c>
      <c r="K41">
        <v>2.16533</v>
      </c>
      <c r="L41">
        <f>(Table312[[#This Row],[time]]-2)*2</f>
        <v>0.33065999999999995</v>
      </c>
      <c r="M41">
        <v>87.749099999999999</v>
      </c>
      <c r="N41">
        <v>1.6563000000000001</v>
      </c>
      <c r="O41">
        <f>Table312[[#This Row],[CFNM]]/Table312[[#This Row],[CAREA]]</f>
        <v>1.8875407269134385E-2</v>
      </c>
      <c r="P41">
        <v>2.16533</v>
      </c>
      <c r="Q41">
        <f>(Table413[[#This Row],[time]]-2)*2</f>
        <v>0.33065999999999995</v>
      </c>
      <c r="R41">
        <v>87.644099999999995</v>
      </c>
      <c r="S41">
        <v>10.405799999999999</v>
      </c>
      <c r="T41">
        <f>Table413[[#This Row],[CFNM]]/Table413[[#This Row],[CAREA]]</f>
        <v>0.11872790068013706</v>
      </c>
      <c r="U41">
        <v>2.16533</v>
      </c>
      <c r="V41">
        <f>(Table514[[#This Row],[time]]-2)*2</f>
        <v>0.33065999999999995</v>
      </c>
      <c r="W41">
        <v>81.967100000000002</v>
      </c>
      <c r="X41">
        <v>6.0977300000000003</v>
      </c>
      <c r="Y41">
        <f>Table514[[#This Row],[CFNM]]/Table514[[#This Row],[CAREA]]</f>
        <v>7.4392408661523954E-2</v>
      </c>
      <c r="Z41">
        <v>2.16533</v>
      </c>
      <c r="AA41">
        <f>(Table615[[#This Row],[time]]-2)*2</f>
        <v>0.33065999999999995</v>
      </c>
      <c r="AB41">
        <v>89.502399999999994</v>
      </c>
      <c r="AC41">
        <v>22.192900000000002</v>
      </c>
      <c r="AD41">
        <f>Table615[[#This Row],[CFNM]]/Table615[[#This Row],[CAREA]]</f>
        <v>0.24795871395627384</v>
      </c>
      <c r="AE41">
        <v>2.16533</v>
      </c>
      <c r="AF41">
        <f>(Table716[[#This Row],[time]]-2)*2</f>
        <v>0.33065999999999995</v>
      </c>
      <c r="AG41">
        <v>77.633300000000006</v>
      </c>
      <c r="AH41">
        <v>18.171700000000001</v>
      </c>
      <c r="AI41">
        <f>Table716[[#This Row],[CFNM]]/Table716[[#This Row],[CAREA]]</f>
        <v>0.23407094635935868</v>
      </c>
      <c r="AJ41">
        <v>2.16533</v>
      </c>
      <c r="AK41">
        <f>(Table817[[#This Row],[time]]-2)*2</f>
        <v>0.33065999999999995</v>
      </c>
      <c r="AL41">
        <v>83.622200000000007</v>
      </c>
      <c r="AM41">
        <v>25.009899999999998</v>
      </c>
      <c r="AN41">
        <f>Table817[[#This Row],[CFNM]]/Table817[[#This Row],[CAREA]]</f>
        <v>0.29908206194048942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90.816500000000005</v>
      </c>
      <c r="D42">
        <v>7.5271699999999999</v>
      </c>
      <c r="E42">
        <f>Table110[[#This Row],[CFNM]]/Table110[[#This Row],[CAREA]]</f>
        <v>8.2883286627430039E-2</v>
      </c>
      <c r="F42">
        <v>2.2246999999999999</v>
      </c>
      <c r="G42">
        <f>(Table211[[#This Row],[time]]-2)*2</f>
        <v>0.4493999999999998</v>
      </c>
      <c r="H42">
        <v>95.364400000000003</v>
      </c>
      <c r="I42">
        <v>6.7339700000000002</v>
      </c>
      <c r="J42">
        <f>Table211[[#This Row],[CFNM]]/Table211[[#This Row],[CAREA]]</f>
        <v>7.0613037989018967E-2</v>
      </c>
      <c r="K42">
        <v>2.2246999999999999</v>
      </c>
      <c r="L42">
        <f>(Table312[[#This Row],[time]]-2)*2</f>
        <v>0.4493999999999998</v>
      </c>
      <c r="M42">
        <v>87.609099999999998</v>
      </c>
      <c r="N42">
        <v>1.444</v>
      </c>
      <c r="O42">
        <f>Table312[[#This Row],[CFNM]]/Table312[[#This Row],[CAREA]]</f>
        <v>1.6482306061813213E-2</v>
      </c>
      <c r="P42">
        <v>2.2246999999999999</v>
      </c>
      <c r="Q42">
        <f>(Table413[[#This Row],[time]]-2)*2</f>
        <v>0.4493999999999998</v>
      </c>
      <c r="R42">
        <v>87.944800000000001</v>
      </c>
      <c r="S42">
        <v>11.07</v>
      </c>
      <c r="T42">
        <f>Table413[[#This Row],[CFNM]]/Table413[[#This Row],[CAREA]]</f>
        <v>0.12587441213124598</v>
      </c>
      <c r="U42">
        <v>2.2246999999999999</v>
      </c>
      <c r="V42">
        <f>(Table514[[#This Row],[time]]-2)*2</f>
        <v>0.4493999999999998</v>
      </c>
      <c r="W42">
        <v>81.479200000000006</v>
      </c>
      <c r="X42">
        <v>5.8048200000000003</v>
      </c>
      <c r="Y42">
        <f>Table514[[#This Row],[CFNM]]/Table514[[#This Row],[CAREA]]</f>
        <v>7.1242967530363577E-2</v>
      </c>
      <c r="Z42">
        <v>2.2246999999999999</v>
      </c>
      <c r="AA42">
        <f>(Table615[[#This Row],[time]]-2)*2</f>
        <v>0.4493999999999998</v>
      </c>
      <c r="AB42">
        <v>89.362799999999993</v>
      </c>
      <c r="AC42">
        <v>23.625299999999999</v>
      </c>
      <c r="AD42">
        <f>Table615[[#This Row],[CFNM]]/Table615[[#This Row],[CAREA]]</f>
        <v>0.26437510910580242</v>
      </c>
      <c r="AE42">
        <v>2.2246999999999999</v>
      </c>
      <c r="AF42">
        <f>(Table716[[#This Row],[time]]-2)*2</f>
        <v>0.4493999999999998</v>
      </c>
      <c r="AG42">
        <v>77.522999999999996</v>
      </c>
      <c r="AH42">
        <v>18.0093</v>
      </c>
      <c r="AI42">
        <f>Table716[[#This Row],[CFNM]]/Table716[[#This Row],[CAREA]]</f>
        <v>0.23230912116404165</v>
      </c>
      <c r="AJ42">
        <v>2.2246999999999999</v>
      </c>
      <c r="AK42">
        <f>(Table817[[#This Row],[time]]-2)*2</f>
        <v>0.4493999999999998</v>
      </c>
      <c r="AL42">
        <v>83.459800000000001</v>
      </c>
      <c r="AM42">
        <v>26.107700000000001</v>
      </c>
      <c r="AN42">
        <f>Table817[[#This Row],[CFNM]]/Table817[[#This Row],[CAREA]]</f>
        <v>0.31281766790718407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90.704400000000007</v>
      </c>
      <c r="D43">
        <v>6.6725300000000001</v>
      </c>
      <c r="E43">
        <f>Table110[[#This Row],[CFNM]]/Table110[[#This Row],[CAREA]]</f>
        <v>7.356346549891736E-2</v>
      </c>
      <c r="F43">
        <v>2.2668900000000001</v>
      </c>
      <c r="G43">
        <f>(Table211[[#This Row],[time]]-2)*2</f>
        <v>0.53378000000000014</v>
      </c>
      <c r="H43">
        <v>95.224100000000007</v>
      </c>
      <c r="I43">
        <v>7.7388500000000002</v>
      </c>
      <c r="J43">
        <f>Table211[[#This Row],[CFNM]]/Table211[[#This Row],[CAREA]]</f>
        <v>8.1269867607044854E-2</v>
      </c>
      <c r="K43">
        <v>2.2668900000000001</v>
      </c>
      <c r="L43">
        <f>(Table312[[#This Row],[time]]-2)*2</f>
        <v>0.53378000000000014</v>
      </c>
      <c r="M43">
        <v>87.228399999999993</v>
      </c>
      <c r="N43">
        <v>1.02504</v>
      </c>
      <c r="O43">
        <f>Table312[[#This Row],[CFNM]]/Table312[[#This Row],[CAREA]]</f>
        <v>1.17512186398008E-2</v>
      </c>
      <c r="P43">
        <v>2.2668900000000001</v>
      </c>
      <c r="Q43">
        <f>(Table413[[#This Row],[time]]-2)*2</f>
        <v>0.53378000000000014</v>
      </c>
      <c r="R43">
        <v>88.639799999999994</v>
      </c>
      <c r="S43">
        <v>12.5631</v>
      </c>
      <c r="T43">
        <f>Table413[[#This Row],[CFNM]]/Table413[[#This Row],[CAREA]]</f>
        <v>0.141732043619232</v>
      </c>
      <c r="U43">
        <v>2.2668900000000001</v>
      </c>
      <c r="V43">
        <f>(Table514[[#This Row],[time]]-2)*2</f>
        <v>0.53378000000000014</v>
      </c>
      <c r="W43">
        <v>81.107799999999997</v>
      </c>
      <c r="X43">
        <v>5.0804900000000002</v>
      </c>
      <c r="Y43">
        <f>Table514[[#This Row],[CFNM]]/Table514[[#This Row],[CAREA]]</f>
        <v>6.2638735115488287E-2</v>
      </c>
      <c r="Z43">
        <v>2.2668900000000001</v>
      </c>
      <c r="AA43">
        <f>(Table615[[#This Row],[time]]-2)*2</f>
        <v>0.53378000000000014</v>
      </c>
      <c r="AB43">
        <v>92.507300000000001</v>
      </c>
      <c r="AC43">
        <v>26.792999999999999</v>
      </c>
      <c r="AD43">
        <f>Table615[[#This Row],[CFNM]]/Table615[[#This Row],[CAREA]]</f>
        <v>0.28963119667312742</v>
      </c>
      <c r="AE43">
        <v>2.2668900000000001</v>
      </c>
      <c r="AF43">
        <f>(Table716[[#This Row],[time]]-2)*2</f>
        <v>0.53378000000000014</v>
      </c>
      <c r="AG43">
        <v>77.534700000000001</v>
      </c>
      <c r="AH43">
        <v>17.663799999999998</v>
      </c>
      <c r="AI43">
        <f>Table716[[#This Row],[CFNM]]/Table716[[#This Row],[CAREA]]</f>
        <v>0.2278179963293854</v>
      </c>
      <c r="AJ43">
        <v>2.2668900000000001</v>
      </c>
      <c r="AK43">
        <f>(Table817[[#This Row],[time]]-2)*2</f>
        <v>0.53378000000000014</v>
      </c>
      <c r="AL43">
        <v>82.901600000000002</v>
      </c>
      <c r="AM43">
        <v>28.817399999999999</v>
      </c>
      <c r="AN43">
        <f>Table817[[#This Row],[CFNM]]/Table817[[#This Row],[CAREA]]</f>
        <v>0.34760969631466698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90.590599999999995</v>
      </c>
      <c r="D44">
        <v>6.0405199999999999</v>
      </c>
      <c r="E44">
        <f>Table110[[#This Row],[CFNM]]/Table110[[#This Row],[CAREA]]</f>
        <v>6.667932434490996E-2</v>
      </c>
      <c r="F44">
        <v>2.3262700000000001</v>
      </c>
      <c r="G44">
        <f>(Table211[[#This Row],[time]]-2)*2</f>
        <v>0.65254000000000012</v>
      </c>
      <c r="H44">
        <v>95.290899999999993</v>
      </c>
      <c r="I44">
        <v>8.4129199999999997</v>
      </c>
      <c r="J44">
        <f>Table211[[#This Row],[CFNM]]/Table211[[#This Row],[CAREA]]</f>
        <v>8.828670943395435E-2</v>
      </c>
      <c r="K44">
        <v>2.3262700000000001</v>
      </c>
      <c r="L44">
        <f>(Table312[[#This Row],[time]]-2)*2</f>
        <v>0.65254000000000012</v>
      </c>
      <c r="M44">
        <v>85.816699999999997</v>
      </c>
      <c r="N44">
        <v>0.95150599999999996</v>
      </c>
      <c r="O44">
        <f>Table312[[#This Row],[CFNM]]/Table312[[#This Row],[CAREA]]</f>
        <v>1.108765543303343E-2</v>
      </c>
      <c r="P44">
        <v>2.3262700000000001</v>
      </c>
      <c r="Q44">
        <f>(Table413[[#This Row],[time]]-2)*2</f>
        <v>0.65254000000000012</v>
      </c>
      <c r="R44">
        <v>89.238500000000002</v>
      </c>
      <c r="S44">
        <v>13.7098</v>
      </c>
      <c r="T44">
        <f>Table413[[#This Row],[CFNM]]/Table413[[#This Row],[CAREA]]</f>
        <v>0.1536310000728385</v>
      </c>
      <c r="U44">
        <v>2.3262700000000001</v>
      </c>
      <c r="V44">
        <f>(Table514[[#This Row],[time]]-2)*2</f>
        <v>0.65254000000000012</v>
      </c>
      <c r="W44">
        <v>80.069299999999998</v>
      </c>
      <c r="X44">
        <v>4.7155100000000001</v>
      </c>
      <c r="Y44">
        <f>Table514[[#This Row],[CFNM]]/Table514[[#This Row],[CAREA]]</f>
        <v>5.8892859060838548E-2</v>
      </c>
      <c r="Z44">
        <v>2.3262700000000001</v>
      </c>
      <c r="AA44">
        <f>(Table615[[#This Row],[time]]-2)*2</f>
        <v>0.65254000000000012</v>
      </c>
      <c r="AB44">
        <v>92.549000000000007</v>
      </c>
      <c r="AC44">
        <v>29.294599999999999</v>
      </c>
      <c r="AD44">
        <f>Table615[[#This Row],[CFNM]]/Table615[[#This Row],[CAREA]]</f>
        <v>0.31653070265480987</v>
      </c>
      <c r="AE44">
        <v>2.3262700000000001</v>
      </c>
      <c r="AF44">
        <f>(Table716[[#This Row],[time]]-2)*2</f>
        <v>0.65254000000000012</v>
      </c>
      <c r="AG44">
        <v>77.426500000000004</v>
      </c>
      <c r="AH44">
        <v>17.407900000000001</v>
      </c>
      <c r="AI44">
        <f>Table716[[#This Row],[CFNM]]/Table716[[#This Row],[CAREA]]</f>
        <v>0.22483129161204499</v>
      </c>
      <c r="AJ44">
        <v>2.3262700000000001</v>
      </c>
      <c r="AK44">
        <f>(Table817[[#This Row],[time]]-2)*2</f>
        <v>0.65254000000000012</v>
      </c>
      <c r="AL44">
        <v>82.431100000000001</v>
      </c>
      <c r="AM44">
        <v>31.028400000000001</v>
      </c>
      <c r="AN44">
        <f>Table817[[#This Row],[CFNM]]/Table817[[#This Row],[CAREA]]</f>
        <v>0.37641618272715033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90.372</v>
      </c>
      <c r="D45">
        <v>5.4212199999999999</v>
      </c>
      <c r="E45">
        <f>Table110[[#This Row],[CFNM]]/Table110[[#This Row],[CAREA]]</f>
        <v>5.9987828088345949E-2</v>
      </c>
      <c r="F45">
        <v>2.3684599999999998</v>
      </c>
      <c r="G45">
        <f>(Table211[[#This Row],[time]]-2)*2</f>
        <v>0.73691999999999958</v>
      </c>
      <c r="H45">
        <v>95.328800000000001</v>
      </c>
      <c r="I45">
        <v>9.0353700000000003</v>
      </c>
      <c r="J45">
        <f>Table211[[#This Row],[CFNM]]/Table211[[#This Row],[CAREA]]</f>
        <v>9.4781115465630533E-2</v>
      </c>
      <c r="K45">
        <v>2.3684599999999998</v>
      </c>
      <c r="L45">
        <f>(Table312[[#This Row],[time]]-2)*2</f>
        <v>0.73691999999999958</v>
      </c>
      <c r="M45">
        <v>85.299700000000001</v>
      </c>
      <c r="N45">
        <v>1.1224099999999999</v>
      </c>
      <c r="O45">
        <f>Table312[[#This Row],[CFNM]]/Table312[[#This Row],[CAREA]]</f>
        <v>1.3158428458716735E-2</v>
      </c>
      <c r="P45">
        <v>2.3684599999999998</v>
      </c>
      <c r="Q45">
        <f>(Table413[[#This Row],[time]]-2)*2</f>
        <v>0.73691999999999958</v>
      </c>
      <c r="R45">
        <v>89.956699999999998</v>
      </c>
      <c r="S45">
        <v>14.9941</v>
      </c>
      <c r="T45">
        <f>Table413[[#This Row],[CFNM]]/Table413[[#This Row],[CAREA]]</f>
        <v>0.16668130333816158</v>
      </c>
      <c r="U45">
        <v>2.3684599999999998</v>
      </c>
      <c r="V45">
        <f>(Table514[[#This Row],[time]]-2)*2</f>
        <v>0.73691999999999958</v>
      </c>
      <c r="W45">
        <v>78.356499999999997</v>
      </c>
      <c r="X45">
        <v>4.4271799999999999</v>
      </c>
      <c r="Y45">
        <f>Table514[[#This Row],[CFNM]]/Table514[[#This Row],[CAREA]]</f>
        <v>5.6500481772411987E-2</v>
      </c>
      <c r="Z45">
        <v>2.3684599999999998</v>
      </c>
      <c r="AA45">
        <f>(Table615[[#This Row],[time]]-2)*2</f>
        <v>0.73691999999999958</v>
      </c>
      <c r="AB45">
        <v>92.501300000000001</v>
      </c>
      <c r="AC45">
        <v>31.829799999999999</v>
      </c>
      <c r="AD45">
        <f>Table615[[#This Row],[CFNM]]/Table615[[#This Row],[CAREA]]</f>
        <v>0.34410110993034693</v>
      </c>
      <c r="AE45">
        <v>2.3684599999999998</v>
      </c>
      <c r="AF45">
        <f>(Table716[[#This Row],[time]]-2)*2</f>
        <v>0.73691999999999958</v>
      </c>
      <c r="AG45">
        <v>77.021299999999997</v>
      </c>
      <c r="AH45">
        <v>17.2437</v>
      </c>
      <c r="AI45">
        <f>Table716[[#This Row],[CFNM]]/Table716[[#This Row],[CAREA]]</f>
        <v>0.22388222478716929</v>
      </c>
      <c r="AJ45">
        <v>2.3684599999999998</v>
      </c>
      <c r="AK45">
        <f>(Table817[[#This Row],[time]]-2)*2</f>
        <v>0.73691999999999958</v>
      </c>
      <c r="AL45">
        <v>82.075100000000006</v>
      </c>
      <c r="AM45">
        <v>33.612499999999997</v>
      </c>
      <c r="AN45">
        <f>Table817[[#This Row],[CFNM]]/Table817[[#This Row],[CAREA]]</f>
        <v>0.40953346386419259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89.893500000000003</v>
      </c>
      <c r="D46">
        <v>4.8965399999999999</v>
      </c>
      <c r="E46">
        <f>Table110[[#This Row],[CFNM]]/Table110[[#This Row],[CAREA]]</f>
        <v>5.4470456707103404E-2</v>
      </c>
      <c r="F46">
        <v>2.4278300000000002</v>
      </c>
      <c r="G46">
        <f>(Table211[[#This Row],[time]]-2)*2</f>
        <v>0.85566000000000031</v>
      </c>
      <c r="H46">
        <v>95.436899999999994</v>
      </c>
      <c r="I46">
        <v>9.6296900000000001</v>
      </c>
      <c r="J46">
        <f>Table211[[#This Row],[CFNM]]/Table211[[#This Row],[CAREA]]</f>
        <v>0.10090111895922857</v>
      </c>
      <c r="K46">
        <v>2.4278300000000002</v>
      </c>
      <c r="L46">
        <f>(Table312[[#This Row],[time]]-2)*2</f>
        <v>0.85566000000000031</v>
      </c>
      <c r="M46">
        <v>84.511499999999998</v>
      </c>
      <c r="N46">
        <v>1.4065099999999999</v>
      </c>
      <c r="O46">
        <f>Table312[[#This Row],[CFNM]]/Table312[[#This Row],[CAREA]]</f>
        <v>1.6642823757713445E-2</v>
      </c>
      <c r="P46">
        <v>2.4278300000000002</v>
      </c>
      <c r="Q46">
        <f>(Table413[[#This Row],[time]]-2)*2</f>
        <v>0.85566000000000031</v>
      </c>
      <c r="R46">
        <v>90.452500000000001</v>
      </c>
      <c r="S46">
        <v>16.645</v>
      </c>
      <c r="T46">
        <f>Table413[[#This Row],[CFNM]]/Table413[[#This Row],[CAREA]]</f>
        <v>0.18401923661590336</v>
      </c>
      <c r="U46">
        <v>2.4278300000000002</v>
      </c>
      <c r="V46">
        <f>(Table514[[#This Row],[time]]-2)*2</f>
        <v>0.85566000000000031</v>
      </c>
      <c r="W46">
        <v>76.5745</v>
      </c>
      <c r="X46">
        <v>4.3105200000000004</v>
      </c>
      <c r="Y46">
        <f>Table514[[#This Row],[CFNM]]/Table514[[#This Row],[CAREA]]</f>
        <v>5.6291846502425746E-2</v>
      </c>
      <c r="Z46">
        <v>2.4278300000000002</v>
      </c>
      <c r="AA46">
        <f>(Table615[[#This Row],[time]]-2)*2</f>
        <v>0.85566000000000031</v>
      </c>
      <c r="AB46">
        <v>93.664299999999997</v>
      </c>
      <c r="AC46">
        <v>34.685899999999997</v>
      </c>
      <c r="AD46">
        <f>Table615[[#This Row],[CFNM]]/Table615[[#This Row],[CAREA]]</f>
        <v>0.37032145652078752</v>
      </c>
      <c r="AE46">
        <v>2.4278300000000002</v>
      </c>
      <c r="AF46">
        <f>(Table716[[#This Row],[time]]-2)*2</f>
        <v>0.85566000000000031</v>
      </c>
      <c r="AG46">
        <v>76.578800000000001</v>
      </c>
      <c r="AH46">
        <v>17.049499999999998</v>
      </c>
      <c r="AI46">
        <f>Table716[[#This Row],[CFNM]]/Table716[[#This Row],[CAREA]]</f>
        <v>0.22263994734835227</v>
      </c>
      <c r="AJ46">
        <v>2.4278300000000002</v>
      </c>
      <c r="AK46">
        <f>(Table817[[#This Row],[time]]-2)*2</f>
        <v>0.85566000000000031</v>
      </c>
      <c r="AL46">
        <v>81.548000000000002</v>
      </c>
      <c r="AM46">
        <v>36.805900000000001</v>
      </c>
      <c r="AN46">
        <f>Table817[[#This Row],[CFNM]]/Table817[[#This Row],[CAREA]]</f>
        <v>0.45134031490655813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89.514300000000006</v>
      </c>
      <c r="D47">
        <v>4.76905</v>
      </c>
      <c r="E47">
        <f>Table110[[#This Row],[CFNM]]/Table110[[#This Row],[CAREA]]</f>
        <v>5.3276962451809372E-2</v>
      </c>
      <c r="F47">
        <v>2.4542000000000002</v>
      </c>
      <c r="G47">
        <f>(Table211[[#This Row],[time]]-2)*2</f>
        <v>0.90840000000000032</v>
      </c>
      <c r="H47">
        <v>95.578400000000002</v>
      </c>
      <c r="I47">
        <v>10.094200000000001</v>
      </c>
      <c r="J47">
        <f>Table211[[#This Row],[CFNM]]/Table211[[#This Row],[CAREA]]</f>
        <v>0.10561172817289262</v>
      </c>
      <c r="K47">
        <v>2.4542000000000002</v>
      </c>
      <c r="L47">
        <f>(Table312[[#This Row],[time]]-2)*2</f>
        <v>0.90840000000000032</v>
      </c>
      <c r="M47">
        <v>83.933300000000003</v>
      </c>
      <c r="N47">
        <v>1.6547499999999999</v>
      </c>
      <c r="O47">
        <f>Table312[[#This Row],[CFNM]]/Table312[[#This Row],[CAREA]]</f>
        <v>1.971505945792671E-2</v>
      </c>
      <c r="P47">
        <v>2.4542000000000002</v>
      </c>
      <c r="Q47">
        <f>(Table413[[#This Row],[time]]-2)*2</f>
        <v>0.90840000000000032</v>
      </c>
      <c r="R47">
        <v>90.677000000000007</v>
      </c>
      <c r="S47">
        <v>18.162199999999999</v>
      </c>
      <c r="T47">
        <f>Table413[[#This Row],[CFNM]]/Table413[[#This Row],[CAREA]]</f>
        <v>0.20029555455076808</v>
      </c>
      <c r="U47">
        <v>2.4542000000000002</v>
      </c>
      <c r="V47">
        <f>(Table514[[#This Row],[time]]-2)*2</f>
        <v>0.90840000000000032</v>
      </c>
      <c r="W47">
        <v>74.259799999999998</v>
      </c>
      <c r="X47">
        <v>4.3465499999999997</v>
      </c>
      <c r="Y47">
        <f>Table514[[#This Row],[CFNM]]/Table514[[#This Row],[CAREA]]</f>
        <v>5.8531668547450975E-2</v>
      </c>
      <c r="Z47">
        <v>2.4542000000000002</v>
      </c>
      <c r="AA47">
        <f>(Table615[[#This Row],[time]]-2)*2</f>
        <v>0.90840000000000032</v>
      </c>
      <c r="AB47">
        <v>94.517200000000003</v>
      </c>
      <c r="AC47">
        <v>37.067900000000002</v>
      </c>
      <c r="AD47">
        <f>Table615[[#This Row],[CFNM]]/Table615[[#This Row],[CAREA]]</f>
        <v>0.39218152886458763</v>
      </c>
      <c r="AE47">
        <v>2.4542000000000002</v>
      </c>
      <c r="AF47">
        <f>(Table716[[#This Row],[time]]-2)*2</f>
        <v>0.90840000000000032</v>
      </c>
      <c r="AG47">
        <v>76.420500000000004</v>
      </c>
      <c r="AH47">
        <v>16.883800000000001</v>
      </c>
      <c r="AI47">
        <f>Table716[[#This Row],[CFNM]]/Table716[[#This Row],[CAREA]]</f>
        <v>0.22093286487264543</v>
      </c>
      <c r="AJ47">
        <v>2.4542000000000002</v>
      </c>
      <c r="AK47">
        <f>(Table817[[#This Row],[time]]-2)*2</f>
        <v>0.90840000000000032</v>
      </c>
      <c r="AL47">
        <v>81.0261</v>
      </c>
      <c r="AM47">
        <v>39.653100000000002</v>
      </c>
      <c r="AN47">
        <f>Table817[[#This Row],[CFNM]]/Table817[[#This Row],[CAREA]]</f>
        <v>0.489386753157316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89.058099999999996</v>
      </c>
      <c r="D48">
        <v>4.7338800000000001</v>
      </c>
      <c r="E48">
        <f>Table110[[#This Row],[CFNM]]/Table110[[#This Row],[CAREA]]</f>
        <v>5.3154962883780368E-2</v>
      </c>
      <c r="F48">
        <v>2.5061499999999999</v>
      </c>
      <c r="G48">
        <f>(Table211[[#This Row],[time]]-2)*2</f>
        <v>1.0122999999999998</v>
      </c>
      <c r="H48">
        <v>96.145099999999999</v>
      </c>
      <c r="I48">
        <v>10.682399999999999</v>
      </c>
      <c r="J48">
        <f>Table211[[#This Row],[CFNM]]/Table211[[#This Row],[CAREA]]</f>
        <v>0.11110706629875053</v>
      </c>
      <c r="K48">
        <v>2.5061499999999999</v>
      </c>
      <c r="L48">
        <f>(Table312[[#This Row],[time]]-2)*2</f>
        <v>1.0122999999999998</v>
      </c>
      <c r="M48">
        <v>83.489400000000003</v>
      </c>
      <c r="N48">
        <v>1.8409199999999999</v>
      </c>
      <c r="O48">
        <f>Table312[[#This Row],[CFNM]]/Table312[[#This Row],[CAREA]]</f>
        <v>2.204974523711992E-2</v>
      </c>
      <c r="P48">
        <v>2.5061499999999999</v>
      </c>
      <c r="Q48">
        <f>(Table413[[#This Row],[time]]-2)*2</f>
        <v>1.0122999999999998</v>
      </c>
      <c r="R48">
        <v>90.777900000000002</v>
      </c>
      <c r="S48">
        <v>19.840599999999998</v>
      </c>
      <c r="T48">
        <f>Table413[[#This Row],[CFNM]]/Table413[[#This Row],[CAREA]]</f>
        <v>0.21856200683205931</v>
      </c>
      <c r="U48">
        <v>2.5061499999999999</v>
      </c>
      <c r="V48">
        <f>(Table514[[#This Row],[time]]-2)*2</f>
        <v>1.0122999999999998</v>
      </c>
      <c r="W48">
        <v>73.414699999999996</v>
      </c>
      <c r="X48">
        <v>4.2926099999999998</v>
      </c>
      <c r="Y48">
        <f>Table514[[#This Row],[CFNM]]/Table514[[#This Row],[CAREA]]</f>
        <v>5.8470714993046354E-2</v>
      </c>
      <c r="Z48">
        <v>2.5061499999999999</v>
      </c>
      <c r="AA48">
        <f>(Table615[[#This Row],[time]]-2)*2</f>
        <v>1.0122999999999998</v>
      </c>
      <c r="AB48">
        <v>94.663899999999998</v>
      </c>
      <c r="AC48">
        <v>39.6402</v>
      </c>
      <c r="AD48">
        <f>Table615[[#This Row],[CFNM]]/Table615[[#This Row],[CAREA]]</f>
        <v>0.41874674506332404</v>
      </c>
      <c r="AE48">
        <v>2.5061499999999999</v>
      </c>
      <c r="AF48">
        <f>(Table716[[#This Row],[time]]-2)*2</f>
        <v>1.0122999999999998</v>
      </c>
      <c r="AG48">
        <v>76.321200000000005</v>
      </c>
      <c r="AH48">
        <v>16.613600000000002</v>
      </c>
      <c r="AI48">
        <f>Table716[[#This Row],[CFNM]]/Table716[[#This Row],[CAREA]]</f>
        <v>0.21768001551338292</v>
      </c>
      <c r="AJ48">
        <v>2.5061499999999999</v>
      </c>
      <c r="AK48">
        <f>(Table817[[#This Row],[time]]-2)*2</f>
        <v>1.0122999999999998</v>
      </c>
      <c r="AL48">
        <v>80.494799999999998</v>
      </c>
      <c r="AM48">
        <v>42.6387</v>
      </c>
      <c r="AN48">
        <f>Table817[[#This Row],[CFNM]]/Table817[[#This Row],[CAREA]]</f>
        <v>0.52970750905648567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88.204300000000003</v>
      </c>
      <c r="D49">
        <v>4.8253899999999996</v>
      </c>
      <c r="E49">
        <f>Table110[[#This Row],[CFNM]]/Table110[[#This Row],[CAREA]]</f>
        <v>5.4706970068352671E-2</v>
      </c>
      <c r="F49">
        <v>2.5507599999999999</v>
      </c>
      <c r="G49">
        <f>(Table211[[#This Row],[time]]-2)*2</f>
        <v>1.1015199999999998</v>
      </c>
      <c r="H49">
        <v>96.952600000000004</v>
      </c>
      <c r="I49">
        <v>11.793200000000001</v>
      </c>
      <c r="J49">
        <f>Table211[[#This Row],[CFNM]]/Table211[[#This Row],[CAREA]]</f>
        <v>0.12163882144470597</v>
      </c>
      <c r="K49">
        <v>2.5507599999999999</v>
      </c>
      <c r="L49">
        <f>(Table312[[#This Row],[time]]-2)*2</f>
        <v>1.1015199999999998</v>
      </c>
      <c r="M49">
        <v>81.839100000000002</v>
      </c>
      <c r="N49">
        <v>2.2002100000000002</v>
      </c>
      <c r="O49">
        <f>Table312[[#This Row],[CFNM]]/Table312[[#This Row],[CAREA]]</f>
        <v>2.688458206407451E-2</v>
      </c>
      <c r="P49">
        <v>2.5507599999999999</v>
      </c>
      <c r="Q49">
        <f>(Table413[[#This Row],[time]]-2)*2</f>
        <v>1.1015199999999998</v>
      </c>
      <c r="R49">
        <v>90.727999999999994</v>
      </c>
      <c r="S49">
        <v>22.5107</v>
      </c>
      <c r="T49">
        <f>Table413[[#This Row],[CFNM]]/Table413[[#This Row],[CAREA]]</f>
        <v>0.24811193898245307</v>
      </c>
      <c r="U49">
        <v>2.5507599999999999</v>
      </c>
      <c r="V49">
        <f>(Table514[[#This Row],[time]]-2)*2</f>
        <v>1.1015199999999998</v>
      </c>
      <c r="W49">
        <v>71.470799999999997</v>
      </c>
      <c r="X49">
        <v>4.0492699999999999</v>
      </c>
      <c r="Y49">
        <f>Table514[[#This Row],[CFNM]]/Table514[[#This Row],[CAREA]]</f>
        <v>5.6656284804423626E-2</v>
      </c>
      <c r="Z49">
        <v>2.5507599999999999</v>
      </c>
      <c r="AA49">
        <f>(Table615[[#This Row],[time]]-2)*2</f>
        <v>1.1015199999999998</v>
      </c>
      <c r="AB49">
        <v>94.344300000000004</v>
      </c>
      <c r="AC49">
        <v>43.536299999999997</v>
      </c>
      <c r="AD49">
        <f>Table615[[#This Row],[CFNM]]/Table615[[#This Row],[CAREA]]</f>
        <v>0.46146190071896231</v>
      </c>
      <c r="AE49">
        <v>2.5507599999999999</v>
      </c>
      <c r="AF49">
        <f>(Table716[[#This Row],[time]]-2)*2</f>
        <v>1.1015199999999998</v>
      </c>
      <c r="AG49">
        <v>75.4375</v>
      </c>
      <c r="AH49">
        <v>16.230399999999999</v>
      </c>
      <c r="AI49">
        <f>Table716[[#This Row],[CFNM]]/Table716[[#This Row],[CAREA]]</f>
        <v>0.21515028997514499</v>
      </c>
      <c r="AJ49">
        <v>2.5507599999999999</v>
      </c>
      <c r="AK49">
        <f>(Table817[[#This Row],[time]]-2)*2</f>
        <v>1.1015199999999998</v>
      </c>
      <c r="AL49">
        <v>79.875200000000007</v>
      </c>
      <c r="AM49">
        <v>47.180500000000002</v>
      </c>
      <c r="AN49">
        <f>Table817[[#This Row],[CFNM]]/Table817[[#This Row],[CAREA]]</f>
        <v>0.59067770722326829</v>
      </c>
    </row>
    <row r="50" spans="1:40" x14ac:dyDescent="0.3">
      <c r="A50">
        <v>2.60453</v>
      </c>
      <c r="B50">
        <f>(Table110[[#This Row],[time]]-2)*2</f>
        <v>1.20906</v>
      </c>
      <c r="C50">
        <v>87.908600000000007</v>
      </c>
      <c r="D50">
        <v>4.8715400000000004</v>
      </c>
      <c r="E50">
        <f>Table110[[#This Row],[CFNM]]/Table110[[#This Row],[CAREA]]</f>
        <v>5.5415966128456146E-2</v>
      </c>
      <c r="F50">
        <v>2.60453</v>
      </c>
      <c r="G50">
        <f>(Table211[[#This Row],[time]]-2)*2</f>
        <v>1.20906</v>
      </c>
      <c r="H50">
        <v>97.056700000000006</v>
      </c>
      <c r="I50">
        <v>12.4819</v>
      </c>
      <c r="J50">
        <f>Table211[[#This Row],[CFNM]]/Table211[[#This Row],[CAREA]]</f>
        <v>0.12860420764357328</v>
      </c>
      <c r="K50">
        <v>2.60453</v>
      </c>
      <c r="L50">
        <f>(Table312[[#This Row],[time]]-2)*2</f>
        <v>1.20906</v>
      </c>
      <c r="M50">
        <v>81.789900000000003</v>
      </c>
      <c r="N50">
        <v>2.3407</v>
      </c>
      <c r="O50">
        <f>Table312[[#This Row],[CFNM]]/Table312[[#This Row],[CAREA]]</f>
        <v>2.861844799908057E-2</v>
      </c>
      <c r="P50">
        <v>2.60453</v>
      </c>
      <c r="Q50">
        <f>(Table413[[#This Row],[time]]-2)*2</f>
        <v>1.20906</v>
      </c>
      <c r="R50">
        <v>90.651700000000005</v>
      </c>
      <c r="S50">
        <v>23.6585</v>
      </c>
      <c r="T50">
        <f>Table413[[#This Row],[CFNM]]/Table413[[#This Row],[CAREA]]</f>
        <v>0.26098241952439943</v>
      </c>
      <c r="U50">
        <v>2.60453</v>
      </c>
      <c r="V50">
        <f>(Table514[[#This Row],[time]]-2)*2</f>
        <v>1.20906</v>
      </c>
      <c r="W50">
        <v>71.186300000000003</v>
      </c>
      <c r="X50">
        <v>3.91011</v>
      </c>
      <c r="Y50">
        <f>Table514[[#This Row],[CFNM]]/Table514[[#This Row],[CAREA]]</f>
        <v>5.4927844262168422E-2</v>
      </c>
      <c r="Z50">
        <v>2.60453</v>
      </c>
      <c r="AA50">
        <f>(Table615[[#This Row],[time]]-2)*2</f>
        <v>1.20906</v>
      </c>
      <c r="AB50">
        <v>94.1922</v>
      </c>
      <c r="AC50">
        <v>45.3444</v>
      </c>
      <c r="AD50">
        <f>Table615[[#This Row],[CFNM]]/Table615[[#This Row],[CAREA]]</f>
        <v>0.48140291871301444</v>
      </c>
      <c r="AE50">
        <v>2.60453</v>
      </c>
      <c r="AF50">
        <f>(Table716[[#This Row],[time]]-2)*2</f>
        <v>1.20906</v>
      </c>
      <c r="AG50">
        <v>75.369</v>
      </c>
      <c r="AH50">
        <v>16.029</v>
      </c>
      <c r="AI50">
        <f>Table716[[#This Row],[CFNM]]/Table716[[#This Row],[CAREA]]</f>
        <v>0.21267364566333638</v>
      </c>
      <c r="AJ50">
        <v>2.60453</v>
      </c>
      <c r="AK50">
        <f>(Table817[[#This Row],[time]]-2)*2</f>
        <v>1.20906</v>
      </c>
      <c r="AL50">
        <v>79.546000000000006</v>
      </c>
      <c r="AM50">
        <v>49.203499999999998</v>
      </c>
      <c r="AN50">
        <f>Table817[[#This Row],[CFNM]]/Table817[[#This Row],[CAREA]]</f>
        <v>0.6185540442008397</v>
      </c>
    </row>
    <row r="51" spans="1:40" x14ac:dyDescent="0.3">
      <c r="A51">
        <v>2.65273</v>
      </c>
      <c r="B51">
        <f>(Table110[[#This Row],[time]]-2)*2</f>
        <v>1.3054600000000001</v>
      </c>
      <c r="C51">
        <v>87.300700000000006</v>
      </c>
      <c r="D51">
        <v>4.9692400000000001</v>
      </c>
      <c r="E51">
        <f>Table110[[#This Row],[CFNM]]/Table110[[#This Row],[CAREA]]</f>
        <v>5.6920963978524794E-2</v>
      </c>
      <c r="F51">
        <v>2.65273</v>
      </c>
      <c r="G51">
        <f>(Table211[[#This Row],[time]]-2)*2</f>
        <v>1.3054600000000001</v>
      </c>
      <c r="H51">
        <v>97.180099999999996</v>
      </c>
      <c r="I51">
        <v>13.686</v>
      </c>
      <c r="J51">
        <f>Table211[[#This Row],[CFNM]]/Table211[[#This Row],[CAREA]]</f>
        <v>0.14083130188176388</v>
      </c>
      <c r="K51">
        <v>2.65273</v>
      </c>
      <c r="L51">
        <f>(Table312[[#This Row],[time]]-2)*2</f>
        <v>1.3054600000000001</v>
      </c>
      <c r="M51">
        <v>81.721999999999994</v>
      </c>
      <c r="N51">
        <v>2.56325</v>
      </c>
      <c r="O51">
        <f>Table312[[#This Row],[CFNM]]/Table312[[#This Row],[CAREA]]</f>
        <v>3.1365482978879616E-2</v>
      </c>
      <c r="P51">
        <v>2.65273</v>
      </c>
      <c r="Q51">
        <f>(Table413[[#This Row],[time]]-2)*2</f>
        <v>1.3054600000000001</v>
      </c>
      <c r="R51">
        <v>90.292100000000005</v>
      </c>
      <c r="S51">
        <v>25.538900000000002</v>
      </c>
      <c r="T51">
        <f>Table413[[#This Row],[CFNM]]/Table413[[#This Row],[CAREA]]</f>
        <v>0.28284755809201467</v>
      </c>
      <c r="U51">
        <v>2.65273</v>
      </c>
      <c r="V51">
        <f>(Table514[[#This Row],[time]]-2)*2</f>
        <v>1.3054600000000001</v>
      </c>
      <c r="W51">
        <v>69.562399999999997</v>
      </c>
      <c r="X51">
        <v>3.6716199999999999</v>
      </c>
      <c r="Y51">
        <f>Table514[[#This Row],[CFNM]]/Table514[[#This Row],[CAREA]]</f>
        <v>5.2781675157843891E-2</v>
      </c>
      <c r="Z51">
        <v>2.65273</v>
      </c>
      <c r="AA51">
        <f>(Table615[[#This Row],[time]]-2)*2</f>
        <v>1.3054600000000001</v>
      </c>
      <c r="AB51">
        <v>94.4529</v>
      </c>
      <c r="AC51">
        <v>48.234999999999999</v>
      </c>
      <c r="AD51">
        <f>Table615[[#This Row],[CFNM]]/Table615[[#This Row],[CAREA]]</f>
        <v>0.51067780872794799</v>
      </c>
      <c r="AE51">
        <v>2.65273</v>
      </c>
      <c r="AF51">
        <f>(Table716[[#This Row],[time]]-2)*2</f>
        <v>1.3054600000000001</v>
      </c>
      <c r="AG51">
        <v>75.137900000000002</v>
      </c>
      <c r="AH51">
        <v>15.655900000000001</v>
      </c>
      <c r="AI51">
        <f>Table716[[#This Row],[CFNM]]/Table716[[#This Row],[CAREA]]</f>
        <v>0.20836222465626536</v>
      </c>
      <c r="AJ51">
        <v>2.65273</v>
      </c>
      <c r="AK51">
        <f>(Table817[[#This Row],[time]]-2)*2</f>
        <v>1.3054600000000001</v>
      </c>
      <c r="AL51">
        <v>78.979299999999995</v>
      </c>
      <c r="AM51">
        <v>52.4206</v>
      </c>
      <c r="AN51">
        <f>Table817[[#This Row],[CFNM]]/Table817[[#This Row],[CAREA]]</f>
        <v>0.66372581170002776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85.696600000000004</v>
      </c>
      <c r="D52">
        <v>5.0726000000000004</v>
      </c>
      <c r="E52">
        <f>Table110[[#This Row],[CFNM]]/Table110[[#This Row],[CAREA]]</f>
        <v>5.919254672880838E-2</v>
      </c>
      <c r="F52">
        <v>2.7006199999999998</v>
      </c>
      <c r="G52">
        <f>(Table211[[#This Row],[time]]-2)*2</f>
        <v>1.4012399999999996</v>
      </c>
      <c r="H52">
        <v>97.865499999999997</v>
      </c>
      <c r="I52">
        <v>15.033300000000001</v>
      </c>
      <c r="J52">
        <f>Table211[[#This Row],[CFNM]]/Table211[[#This Row],[CAREA]]</f>
        <v>0.15361184482785048</v>
      </c>
      <c r="K52">
        <v>2.7006199999999998</v>
      </c>
      <c r="L52">
        <f>(Table312[[#This Row],[time]]-2)*2</f>
        <v>1.4012399999999996</v>
      </c>
      <c r="M52">
        <v>81.078800000000001</v>
      </c>
      <c r="N52">
        <v>2.74214</v>
      </c>
      <c r="O52">
        <f>Table312[[#This Row],[CFNM]]/Table312[[#This Row],[CAREA]]</f>
        <v>3.3820678155078762E-2</v>
      </c>
      <c r="P52">
        <v>2.7006199999999998</v>
      </c>
      <c r="Q52">
        <f>(Table413[[#This Row],[time]]-2)*2</f>
        <v>1.4012399999999996</v>
      </c>
      <c r="R52">
        <v>90.253</v>
      </c>
      <c r="S52">
        <v>27.469200000000001</v>
      </c>
      <c r="T52">
        <f>Table413[[#This Row],[CFNM]]/Table413[[#This Row],[CAREA]]</f>
        <v>0.30435774988089037</v>
      </c>
      <c r="U52">
        <v>2.7006199999999998</v>
      </c>
      <c r="V52">
        <f>(Table514[[#This Row],[time]]-2)*2</f>
        <v>1.4012399999999996</v>
      </c>
      <c r="W52">
        <v>68.539599999999993</v>
      </c>
      <c r="X52">
        <v>3.3979699999999999</v>
      </c>
      <c r="Y52">
        <f>Table514[[#This Row],[CFNM]]/Table514[[#This Row],[CAREA]]</f>
        <v>4.9576741037298151E-2</v>
      </c>
      <c r="Z52">
        <v>2.7006199999999998</v>
      </c>
      <c r="AA52">
        <f>(Table615[[#This Row],[time]]-2)*2</f>
        <v>1.4012399999999996</v>
      </c>
      <c r="AB52">
        <v>94.130200000000002</v>
      </c>
      <c r="AC52">
        <v>51.090400000000002</v>
      </c>
      <c r="AD52">
        <f>Table615[[#This Row],[CFNM]]/Table615[[#This Row],[CAREA]]</f>
        <v>0.54276310897034108</v>
      </c>
      <c r="AE52">
        <v>2.7006199999999998</v>
      </c>
      <c r="AF52">
        <f>(Table716[[#This Row],[time]]-2)*2</f>
        <v>1.4012399999999996</v>
      </c>
      <c r="AG52">
        <v>74.296800000000005</v>
      </c>
      <c r="AH52">
        <v>15.239100000000001</v>
      </c>
      <c r="AI52">
        <f>Table716[[#This Row],[CFNM]]/Table716[[#This Row],[CAREA]]</f>
        <v>0.20511112187873501</v>
      </c>
      <c r="AJ52">
        <v>2.7006199999999998</v>
      </c>
      <c r="AK52">
        <f>(Table817[[#This Row],[time]]-2)*2</f>
        <v>1.4012399999999996</v>
      </c>
      <c r="AL52">
        <v>78.550200000000004</v>
      </c>
      <c r="AM52">
        <v>55.627800000000001</v>
      </c>
      <c r="AN52">
        <f>Table817[[#This Row],[CFNM]]/Table817[[#This Row],[CAREA]]</f>
        <v>0.70818151958874709</v>
      </c>
    </row>
    <row r="53" spans="1:40" x14ac:dyDescent="0.3">
      <c r="A53">
        <v>2.75176</v>
      </c>
      <c r="B53">
        <f>(Table110[[#This Row],[time]]-2)*2</f>
        <v>1.50352</v>
      </c>
      <c r="C53">
        <v>84.902500000000003</v>
      </c>
      <c r="D53">
        <v>5.2015599999999997</v>
      </c>
      <c r="E53">
        <f>Table110[[#This Row],[CFNM]]/Table110[[#This Row],[CAREA]]</f>
        <v>6.1265098200877471E-2</v>
      </c>
      <c r="F53">
        <v>2.75176</v>
      </c>
      <c r="G53">
        <f>(Table211[[#This Row],[time]]-2)*2</f>
        <v>1.50352</v>
      </c>
      <c r="H53">
        <v>98.694000000000003</v>
      </c>
      <c r="I53">
        <v>16.777200000000001</v>
      </c>
      <c r="J53">
        <f>Table211[[#This Row],[CFNM]]/Table211[[#This Row],[CAREA]]</f>
        <v>0.16999209678399904</v>
      </c>
      <c r="K53">
        <v>2.75176</v>
      </c>
      <c r="L53">
        <f>(Table312[[#This Row],[time]]-2)*2</f>
        <v>1.50352</v>
      </c>
      <c r="M53">
        <v>79.521900000000002</v>
      </c>
      <c r="N53">
        <v>2.9005700000000001</v>
      </c>
      <c r="O53">
        <f>Table312[[#This Row],[CFNM]]/Table312[[#This Row],[CAREA]]</f>
        <v>3.6475109372386724E-2</v>
      </c>
      <c r="P53">
        <v>2.75176</v>
      </c>
      <c r="Q53">
        <f>(Table413[[#This Row],[time]]-2)*2</f>
        <v>1.50352</v>
      </c>
      <c r="R53">
        <v>89.947699999999998</v>
      </c>
      <c r="S53">
        <v>29.839300000000001</v>
      </c>
      <c r="T53">
        <f>Table413[[#This Row],[CFNM]]/Table413[[#This Row],[CAREA]]</f>
        <v>0.33174055590081797</v>
      </c>
      <c r="U53">
        <v>2.75176</v>
      </c>
      <c r="V53">
        <f>(Table514[[#This Row],[time]]-2)*2</f>
        <v>1.50352</v>
      </c>
      <c r="W53">
        <v>67.928600000000003</v>
      </c>
      <c r="X53">
        <v>2.9947699999999999</v>
      </c>
      <c r="Y53">
        <f>Table514[[#This Row],[CFNM]]/Table514[[#This Row],[CAREA]]</f>
        <v>4.4087026672123372E-2</v>
      </c>
      <c r="Z53">
        <v>2.75176</v>
      </c>
      <c r="AA53">
        <f>(Table615[[#This Row],[time]]-2)*2</f>
        <v>1.50352</v>
      </c>
      <c r="AB53">
        <v>94.148200000000003</v>
      </c>
      <c r="AC53">
        <v>54.429400000000001</v>
      </c>
      <c r="AD53">
        <f>Table615[[#This Row],[CFNM]]/Table615[[#This Row],[CAREA]]</f>
        <v>0.57812470126885063</v>
      </c>
      <c r="AE53">
        <v>2.75176</v>
      </c>
      <c r="AF53">
        <f>(Table716[[#This Row],[time]]-2)*2</f>
        <v>1.50352</v>
      </c>
      <c r="AG53">
        <v>73.532799999999995</v>
      </c>
      <c r="AH53">
        <v>14.654500000000001</v>
      </c>
      <c r="AI53">
        <f>Table716[[#This Row],[CFNM]]/Table716[[#This Row],[CAREA]]</f>
        <v>0.199292016623874</v>
      </c>
      <c r="AJ53">
        <v>2.75176</v>
      </c>
      <c r="AK53">
        <f>(Table817[[#This Row],[time]]-2)*2</f>
        <v>1.50352</v>
      </c>
      <c r="AL53">
        <v>77.608599999999996</v>
      </c>
      <c r="AM53">
        <v>59.308500000000002</v>
      </c>
      <c r="AN53">
        <f>Table817[[#This Row],[CFNM]]/Table817[[#This Row],[CAREA]]</f>
        <v>0.76420010153513918</v>
      </c>
    </row>
    <row r="54" spans="1:40" x14ac:dyDescent="0.3">
      <c r="A54">
        <v>2.80444</v>
      </c>
      <c r="B54">
        <f>(Table110[[#This Row],[time]]-2)*2</f>
        <v>1.6088800000000001</v>
      </c>
      <c r="C54">
        <v>84.0976</v>
      </c>
      <c r="D54">
        <v>5.3783200000000004</v>
      </c>
      <c r="E54">
        <f>Table110[[#This Row],[CFNM]]/Table110[[#This Row],[CAREA]]</f>
        <v>6.3953311390574766E-2</v>
      </c>
      <c r="F54">
        <v>2.80444</v>
      </c>
      <c r="G54">
        <f>(Table211[[#This Row],[time]]-2)*2</f>
        <v>1.6088800000000001</v>
      </c>
      <c r="H54">
        <v>99.2209</v>
      </c>
      <c r="I54">
        <v>18.2149</v>
      </c>
      <c r="J54">
        <f>Table211[[#This Row],[CFNM]]/Table211[[#This Row],[CAREA]]</f>
        <v>0.18357926606188818</v>
      </c>
      <c r="K54">
        <v>2.80444</v>
      </c>
      <c r="L54">
        <f>(Table312[[#This Row],[time]]-2)*2</f>
        <v>1.6088800000000001</v>
      </c>
      <c r="M54">
        <v>79.476299999999995</v>
      </c>
      <c r="N54">
        <v>2.8675299999999999</v>
      </c>
      <c r="O54">
        <f>Table312[[#This Row],[CFNM]]/Table312[[#This Row],[CAREA]]</f>
        <v>3.6080315767090317E-2</v>
      </c>
      <c r="P54">
        <v>2.80444</v>
      </c>
      <c r="Q54">
        <f>(Table413[[#This Row],[time]]-2)*2</f>
        <v>1.6088800000000001</v>
      </c>
      <c r="R54">
        <v>89.837900000000005</v>
      </c>
      <c r="S54">
        <v>32.025500000000001</v>
      </c>
      <c r="T54">
        <f>Table413[[#This Row],[CFNM]]/Table413[[#This Row],[CAREA]]</f>
        <v>0.35648095069007624</v>
      </c>
      <c r="U54">
        <v>2.80444</v>
      </c>
      <c r="V54">
        <f>(Table514[[#This Row],[time]]-2)*2</f>
        <v>1.6088800000000001</v>
      </c>
      <c r="W54">
        <v>67.191100000000006</v>
      </c>
      <c r="X54">
        <v>2.6450999999999998</v>
      </c>
      <c r="Y54">
        <f>Table514[[#This Row],[CFNM]]/Table514[[#This Row],[CAREA]]</f>
        <v>3.9366820903363686E-2</v>
      </c>
      <c r="Z54">
        <v>2.80444</v>
      </c>
      <c r="AA54">
        <f>(Table615[[#This Row],[time]]-2)*2</f>
        <v>1.6088800000000001</v>
      </c>
      <c r="AB54">
        <v>93.795500000000004</v>
      </c>
      <c r="AC54">
        <v>56.9771</v>
      </c>
      <c r="AD54">
        <f>Table615[[#This Row],[CFNM]]/Table615[[#This Row],[CAREA]]</f>
        <v>0.6074609123038951</v>
      </c>
      <c r="AE54">
        <v>2.80444</v>
      </c>
      <c r="AF54">
        <f>(Table716[[#This Row],[time]]-2)*2</f>
        <v>1.6088800000000001</v>
      </c>
      <c r="AG54">
        <v>73.098699999999994</v>
      </c>
      <c r="AH54">
        <v>14.160399999999999</v>
      </c>
      <c r="AI54">
        <f>Table716[[#This Row],[CFNM]]/Table716[[#This Row],[CAREA]]</f>
        <v>0.19371616731898106</v>
      </c>
      <c r="AJ54">
        <v>2.80444</v>
      </c>
      <c r="AK54">
        <f>(Table817[[#This Row],[time]]-2)*2</f>
        <v>1.6088800000000001</v>
      </c>
      <c r="AL54">
        <v>76.982100000000003</v>
      </c>
      <c r="AM54">
        <v>62.067500000000003</v>
      </c>
      <c r="AN54">
        <f>Table817[[#This Row],[CFNM]]/Table817[[#This Row],[CAREA]]</f>
        <v>0.80625885757857996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82.696700000000007</v>
      </c>
      <c r="D55">
        <v>5.4931299999999998</v>
      </c>
      <c r="E55">
        <f>Table110[[#This Row],[CFNM]]/Table110[[#This Row],[CAREA]]</f>
        <v>6.642502058727856E-2</v>
      </c>
      <c r="F55">
        <v>2.8583699999999999</v>
      </c>
      <c r="G55">
        <f>(Table211[[#This Row],[time]]-2)*2</f>
        <v>1.7167399999999997</v>
      </c>
      <c r="H55">
        <v>99.317099999999996</v>
      </c>
      <c r="I55">
        <v>19.908000000000001</v>
      </c>
      <c r="J55">
        <f>Table211[[#This Row],[CFNM]]/Table211[[#This Row],[CAREA]]</f>
        <v>0.2004488653011415</v>
      </c>
      <c r="K55">
        <v>2.8583699999999999</v>
      </c>
      <c r="L55">
        <f>(Table312[[#This Row],[time]]-2)*2</f>
        <v>1.7167399999999997</v>
      </c>
      <c r="M55">
        <v>79.367199999999997</v>
      </c>
      <c r="N55">
        <v>2.6877800000000001</v>
      </c>
      <c r="O55">
        <f>Table312[[#This Row],[CFNM]]/Table312[[#This Row],[CAREA]]</f>
        <v>3.3865123123910129E-2</v>
      </c>
      <c r="P55">
        <v>2.8583699999999999</v>
      </c>
      <c r="Q55">
        <f>(Table413[[#This Row],[time]]-2)*2</f>
        <v>1.7167399999999997</v>
      </c>
      <c r="R55">
        <v>89.706500000000005</v>
      </c>
      <c r="S55">
        <v>34.512900000000002</v>
      </c>
      <c r="T55">
        <f>Table413[[#This Row],[CFNM]]/Table413[[#This Row],[CAREA]]</f>
        <v>0.38473131824338258</v>
      </c>
      <c r="U55">
        <v>2.8583699999999999</v>
      </c>
      <c r="V55">
        <f>(Table514[[#This Row],[time]]-2)*2</f>
        <v>1.7167399999999997</v>
      </c>
      <c r="W55">
        <v>66.239400000000003</v>
      </c>
      <c r="X55">
        <v>2.1669800000000001</v>
      </c>
      <c r="Y55">
        <f>Table514[[#This Row],[CFNM]]/Table514[[#This Row],[CAREA]]</f>
        <v>3.2714366374091551E-2</v>
      </c>
      <c r="Z55">
        <v>2.8583699999999999</v>
      </c>
      <c r="AA55">
        <f>(Table615[[#This Row],[time]]-2)*2</f>
        <v>1.7167399999999997</v>
      </c>
      <c r="AB55">
        <v>93.331100000000006</v>
      </c>
      <c r="AC55">
        <v>59.8994</v>
      </c>
      <c r="AD55">
        <f>Table615[[#This Row],[CFNM]]/Table615[[#This Row],[CAREA]]</f>
        <v>0.64179464294324184</v>
      </c>
      <c r="AE55">
        <v>2.8583699999999999</v>
      </c>
      <c r="AF55">
        <f>(Table716[[#This Row],[time]]-2)*2</f>
        <v>1.7167399999999997</v>
      </c>
      <c r="AG55">
        <v>72.698400000000007</v>
      </c>
      <c r="AH55">
        <v>13.6043</v>
      </c>
      <c r="AI55">
        <f>Table716[[#This Row],[CFNM]]/Table716[[#This Row],[CAREA]]</f>
        <v>0.18713341696653571</v>
      </c>
      <c r="AJ55">
        <v>2.8583699999999999</v>
      </c>
      <c r="AK55">
        <f>(Table817[[#This Row],[time]]-2)*2</f>
        <v>1.7167399999999997</v>
      </c>
      <c r="AL55">
        <v>76.195599999999999</v>
      </c>
      <c r="AM55">
        <v>65.207400000000007</v>
      </c>
      <c r="AN55">
        <f>Table817[[#This Row],[CFNM]]/Table817[[#This Row],[CAREA]]</f>
        <v>0.85578957315120563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81.1751</v>
      </c>
      <c r="D56">
        <v>5.5144000000000002</v>
      </c>
      <c r="E56">
        <f>Table110[[#This Row],[CFNM]]/Table110[[#This Row],[CAREA]]</f>
        <v>6.7932161463305871E-2</v>
      </c>
      <c r="F56">
        <v>2.9134199999999999</v>
      </c>
      <c r="G56">
        <f>(Table211[[#This Row],[time]]-2)*2</f>
        <v>1.8268399999999998</v>
      </c>
      <c r="H56">
        <v>100.407</v>
      </c>
      <c r="I56">
        <v>21.5077</v>
      </c>
      <c r="J56">
        <f>Table211[[#This Row],[CFNM]]/Table211[[#This Row],[CAREA]]</f>
        <v>0.21420518489746732</v>
      </c>
      <c r="K56">
        <v>2.9134199999999999</v>
      </c>
      <c r="L56">
        <f>(Table312[[#This Row],[time]]-2)*2</f>
        <v>1.8268399999999998</v>
      </c>
      <c r="M56">
        <v>78.371499999999997</v>
      </c>
      <c r="N56">
        <v>2.4651800000000001</v>
      </c>
      <c r="O56">
        <f>Table312[[#This Row],[CFNM]]/Table312[[#This Row],[CAREA]]</f>
        <v>3.1455057004140537E-2</v>
      </c>
      <c r="P56">
        <v>2.9134199999999999</v>
      </c>
      <c r="Q56">
        <f>(Table413[[#This Row],[time]]-2)*2</f>
        <v>1.8268399999999998</v>
      </c>
      <c r="R56">
        <v>89.396799999999999</v>
      </c>
      <c r="S56">
        <v>36.777900000000002</v>
      </c>
      <c r="T56">
        <f>Table413[[#This Row],[CFNM]]/Table413[[#This Row],[CAREA]]</f>
        <v>0.41140063178995223</v>
      </c>
      <c r="U56">
        <v>2.9134199999999999</v>
      </c>
      <c r="V56">
        <f>(Table514[[#This Row],[time]]-2)*2</f>
        <v>1.8268399999999998</v>
      </c>
      <c r="W56">
        <v>65.6995</v>
      </c>
      <c r="X56">
        <v>1.70797</v>
      </c>
      <c r="Y56">
        <f>Table514[[#This Row],[CFNM]]/Table514[[#This Row],[CAREA]]</f>
        <v>2.5996697082930616E-2</v>
      </c>
      <c r="Z56">
        <v>2.9134199999999999</v>
      </c>
      <c r="AA56">
        <f>(Table615[[#This Row],[time]]-2)*2</f>
        <v>1.8268399999999998</v>
      </c>
      <c r="AB56">
        <v>93.041799999999995</v>
      </c>
      <c r="AC56">
        <v>62.585700000000003</v>
      </c>
      <c r="AD56">
        <f>Table615[[#This Row],[CFNM]]/Table615[[#This Row],[CAREA]]</f>
        <v>0.67266217979445808</v>
      </c>
      <c r="AE56">
        <v>2.9134199999999999</v>
      </c>
      <c r="AF56">
        <f>(Table716[[#This Row],[time]]-2)*2</f>
        <v>1.8268399999999998</v>
      </c>
      <c r="AG56">
        <v>71.051900000000003</v>
      </c>
      <c r="AH56">
        <v>13.099</v>
      </c>
      <c r="AI56">
        <f>Table716[[#This Row],[CFNM]]/Table716[[#This Row],[CAREA]]</f>
        <v>0.18435819450289154</v>
      </c>
      <c r="AJ56">
        <v>2.9134199999999999</v>
      </c>
      <c r="AK56">
        <f>(Table817[[#This Row],[time]]-2)*2</f>
        <v>1.8268399999999998</v>
      </c>
      <c r="AL56">
        <v>75.566299999999998</v>
      </c>
      <c r="AM56">
        <v>68.075000000000003</v>
      </c>
      <c r="AN56">
        <f>Table817[[#This Row],[CFNM]]/Table817[[#This Row],[CAREA]]</f>
        <v>0.90086453882219986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80.117999999999995</v>
      </c>
      <c r="D57">
        <v>5.4615099999999996</v>
      </c>
      <c r="E57">
        <f>Table110[[#This Row],[CFNM]]/Table110[[#This Row],[CAREA]]</f>
        <v>6.816832671809081E-2</v>
      </c>
      <c r="F57">
        <v>2.9619599999999999</v>
      </c>
      <c r="G57">
        <f>(Table211[[#This Row],[time]]-2)*2</f>
        <v>1.9239199999999999</v>
      </c>
      <c r="H57">
        <v>101.73399999999999</v>
      </c>
      <c r="I57">
        <v>23.2639</v>
      </c>
      <c r="J57">
        <f>Table211[[#This Row],[CFNM]]/Table211[[#This Row],[CAREA]]</f>
        <v>0.22867379637092811</v>
      </c>
      <c r="K57">
        <v>2.9619599999999999</v>
      </c>
      <c r="L57">
        <f>(Table312[[#This Row],[time]]-2)*2</f>
        <v>1.9239199999999999</v>
      </c>
      <c r="M57">
        <v>76.946700000000007</v>
      </c>
      <c r="N57">
        <v>2.2309600000000001</v>
      </c>
      <c r="O57">
        <f>Table312[[#This Row],[CFNM]]/Table312[[#This Row],[CAREA]]</f>
        <v>2.8993576072788046E-2</v>
      </c>
      <c r="P57">
        <v>2.9619599999999999</v>
      </c>
      <c r="Q57">
        <f>(Table413[[#This Row],[time]]-2)*2</f>
        <v>1.9239199999999999</v>
      </c>
      <c r="R57">
        <v>88.957499999999996</v>
      </c>
      <c r="S57">
        <v>39.225200000000001</v>
      </c>
      <c r="T57">
        <f>Table413[[#This Row],[CFNM]]/Table413[[#This Row],[CAREA]]</f>
        <v>0.44094314700840292</v>
      </c>
      <c r="U57">
        <v>2.9619599999999999</v>
      </c>
      <c r="V57">
        <f>(Table514[[#This Row],[time]]-2)*2</f>
        <v>1.9239199999999999</v>
      </c>
      <c r="W57">
        <v>64.484999999999999</v>
      </c>
      <c r="X57">
        <v>1.22471</v>
      </c>
      <c r="Y57">
        <f>Table514[[#This Row],[CFNM]]/Table514[[#This Row],[CAREA]]</f>
        <v>1.8992168721408079E-2</v>
      </c>
      <c r="Z57">
        <v>2.9619599999999999</v>
      </c>
      <c r="AA57">
        <f>(Table615[[#This Row],[time]]-2)*2</f>
        <v>1.9239199999999999</v>
      </c>
      <c r="AB57">
        <v>92.5745</v>
      </c>
      <c r="AC57">
        <v>65.443700000000007</v>
      </c>
      <c r="AD57">
        <f>Table615[[#This Row],[CFNM]]/Table615[[#This Row],[CAREA]]</f>
        <v>0.70693009414039509</v>
      </c>
      <c r="AE57">
        <v>2.9619599999999999</v>
      </c>
      <c r="AF57">
        <f>(Table716[[#This Row],[time]]-2)*2</f>
        <v>1.9239199999999999</v>
      </c>
      <c r="AG57">
        <v>70.763999999999996</v>
      </c>
      <c r="AH57">
        <v>12.523300000000001</v>
      </c>
      <c r="AI57">
        <f>Table716[[#This Row],[CFNM]]/Table716[[#This Row],[CAREA]]</f>
        <v>0.17697275450794192</v>
      </c>
      <c r="AJ57">
        <v>2.9619599999999999</v>
      </c>
      <c r="AK57">
        <f>(Table817[[#This Row],[time]]-2)*2</f>
        <v>1.9239199999999999</v>
      </c>
      <c r="AL57">
        <v>74.879199999999997</v>
      </c>
      <c r="AM57">
        <v>71.143900000000002</v>
      </c>
      <c r="AN57">
        <f>Table817[[#This Row],[CFNM]]/Table817[[#This Row],[CAREA]]</f>
        <v>0.95011565294501021</v>
      </c>
    </row>
    <row r="58" spans="1:40" x14ac:dyDescent="0.3">
      <c r="A58">
        <v>3</v>
      </c>
      <c r="B58">
        <f>(Table110[[#This Row],[time]]-2)*2</f>
        <v>2</v>
      </c>
      <c r="C58">
        <v>77.788799999999995</v>
      </c>
      <c r="D58">
        <v>5.3616299999999999</v>
      </c>
      <c r="E58">
        <f>Table110[[#This Row],[CFNM]]/Table110[[#This Row],[CAREA]]</f>
        <v>6.8925475132666919E-2</v>
      </c>
      <c r="F58">
        <v>3</v>
      </c>
      <c r="G58">
        <f>(Table211[[#This Row],[time]]-2)*2</f>
        <v>2</v>
      </c>
      <c r="H58">
        <v>103.09699999999999</v>
      </c>
      <c r="I58">
        <v>25.086099999999998</v>
      </c>
      <c r="J58">
        <f>Table211[[#This Row],[CFNM]]/Table211[[#This Row],[CAREA]]</f>
        <v>0.24332521799858386</v>
      </c>
      <c r="K58">
        <v>3</v>
      </c>
      <c r="L58">
        <f>(Table312[[#This Row],[time]]-2)*2</f>
        <v>2</v>
      </c>
      <c r="M58">
        <v>76.876800000000003</v>
      </c>
      <c r="N58">
        <v>1.98434</v>
      </c>
      <c r="O58">
        <f>Table312[[#This Row],[CFNM]]/Table312[[#This Row],[CAREA]]</f>
        <v>2.5811948468198467E-2</v>
      </c>
      <c r="P58">
        <v>3</v>
      </c>
      <c r="Q58">
        <f>(Table413[[#This Row],[time]]-2)*2</f>
        <v>2</v>
      </c>
      <c r="R58">
        <v>88.485600000000005</v>
      </c>
      <c r="S58">
        <v>41.702599999999997</v>
      </c>
      <c r="T58">
        <f>Table413[[#This Row],[CFNM]]/Table413[[#This Row],[CAREA]]</f>
        <v>0.4712925040910611</v>
      </c>
      <c r="U58">
        <v>3</v>
      </c>
      <c r="V58">
        <f>(Table514[[#This Row],[time]]-2)*2</f>
        <v>2</v>
      </c>
      <c r="W58">
        <v>63.829300000000003</v>
      </c>
      <c r="X58">
        <v>0.75781900000000002</v>
      </c>
      <c r="Y58">
        <f>Table514[[#This Row],[CFNM]]/Table514[[#This Row],[CAREA]]</f>
        <v>1.1872588294090644E-2</v>
      </c>
      <c r="Z58">
        <v>3</v>
      </c>
      <c r="AA58">
        <f>(Table615[[#This Row],[time]]-2)*2</f>
        <v>2</v>
      </c>
      <c r="AB58">
        <v>92.139899999999997</v>
      </c>
      <c r="AC58">
        <v>68.336799999999997</v>
      </c>
      <c r="AD58">
        <f>Table615[[#This Row],[CFNM]]/Table615[[#This Row],[CAREA]]</f>
        <v>0.74166349214618199</v>
      </c>
      <c r="AE58">
        <v>3</v>
      </c>
      <c r="AF58">
        <f>(Table716[[#This Row],[time]]-2)*2</f>
        <v>2</v>
      </c>
      <c r="AG58">
        <v>70.4602</v>
      </c>
      <c r="AH58">
        <v>11.933400000000001</v>
      </c>
      <c r="AI58">
        <f>Table716[[#This Row],[CFNM]]/Table716[[#This Row],[CAREA]]</f>
        <v>0.1693636975200184</v>
      </c>
      <c r="AJ58">
        <v>3</v>
      </c>
      <c r="AK58">
        <f>(Table817[[#This Row],[time]]-2)*2</f>
        <v>2</v>
      </c>
      <c r="AL58">
        <v>74.286199999999994</v>
      </c>
      <c r="AM58">
        <v>74.145499999999998</v>
      </c>
      <c r="AN58">
        <f>Table817[[#This Row],[CFNM]]/Table817[[#This Row],[CAREA]]</f>
        <v>0.99810597392247824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9DD9F5-7240-498A-90F5-BC8A1011C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1F1BE-5C50-45A7-AC28-4CF608E6A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3164B-25B0-4074-8AC4-C2415E5423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2020-12-17T19:05:47Z</dcterms:created>
  <dcterms:modified xsi:type="dcterms:W3CDTF">2020-12-17T19:23:21Z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