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LatSlideNoTether/"/>
    </mc:Choice>
  </mc:AlternateContent>
  <xr:revisionPtr revIDLastSave="0" documentId="8_{A45B255C-478C-43C4-B7ED-D70B5560E54C}" xr6:coauthVersionLast="45" xr6:coauthVersionMax="45" xr10:uidLastSave="{00000000-0000-0000-0000-000000000000}"/>
  <bookViews>
    <workbookView xWindow="3036" yWindow="3036" windowWidth="17280" windowHeight="9024" xr2:uid="{E7119CC7-20D3-4BC9-91A9-7BE10D6F0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<sst xmlns="http://schemas.openxmlformats.org/spreadsheetml/2006/main" count="106" uniqueCount="20">
  <si>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</si>
  <si>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</si>
  <si>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</si>
  <si>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</si>
  <si>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</si>
  <si>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</si>
  <si>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</si>
  <si>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</si>
  <si>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</si>
  <si>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</si>
  <si>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</si>
  <si>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</si>
  <si>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</si>
  <si>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</si>
  <si>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</si>
  <si>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</si>
  <si>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6PN Lat Slide No Tether </t>
  </si>
  <si>
    <t xml:space="preserve">S2_6N_LatSlide_NoTether.odb </t>
  </si>
  <si>
    <t xml:space="preserve">6P Lat Slide NoTether  </t>
  </si>
  <si>
    <t>S2_6P_LatSlide_NoTether.odb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</si>
</sst>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0664F-BE16-4274-8F2A-065A2249F857}" name="Table1" displayName="Table1" ref="A9:E30" totalsRowShown="0">
  <autoFilter ref="A9:E30" xr:uid="{E011916A-036C-4EAA-B4E5-BBC6FB28932F}"/>
  <tableColumns count="5">
    <tableColumn id="1" xr3:uid="{CF0C021A-7F59-4C31-BBA8-987FA7406A44}" name="time"/>
    <tableColumn id="2" xr3:uid="{536F74AC-2DB0-466C-9844-DBD2BD0A4581}" name="moment" dataDxfId="31">
      <calculatedColumnFormula>-(Table1[[#This Row],[time]]-2)*2</calculatedColumnFormula>
    </tableColumn>
    <tableColumn id="3" xr3:uid="{907E4721-3960-491D-949E-D92F8E316A42}" name="CAREA"/>
    <tableColumn id="4" xr3:uid="{EE06268D-AD80-4850-AC03-0A6BD5C3ED57}" name="CFNM"/>
    <tableColumn id="5" xr3:uid="{1A9879FD-73DB-425C-9D60-D1EFE7337043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5585A-F74F-4533-BF4C-AEE8694EC6D6}" name="Table2" displayName="Table2" ref="F9:J30" totalsRowShown="0">
  <autoFilter ref="F9:J30" xr:uid="{8D857CDA-9411-4871-85D9-94F6260145AC}"/>
  <tableColumns count="5">
    <tableColumn id="1" xr3:uid="{2D279BD3-0891-48DB-8587-8B192AE5D654}" name="time"/>
    <tableColumn id="2" xr3:uid="{559401A3-A87F-43F1-A2ED-D3173720335B}" name="moment" dataDxfId="29">
      <calculatedColumnFormula>-(Table2[[#This Row],[time]]-2)*2</calculatedColumnFormula>
    </tableColumn>
    <tableColumn id="3" xr3:uid="{6496BE33-CAE2-4803-82D8-3B2D074E9D6A}" name="CAREA"/>
    <tableColumn id="4" xr3:uid="{21D9107C-87C7-4872-89EE-E1D42B6694FB}" name="CFNM"/>
    <tableColumn id="5" xr3:uid="{E8BA1BC3-12E9-4EC1-B076-9C6FFB9F5FB6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C0F72-4862-44B7-91A9-86CE4FB1CB33}" name="Table3" displayName="Table3" ref="K9:O30" totalsRowShown="0">
  <autoFilter ref="K9:O30" xr:uid="{D44169C8-75BB-4401-B206-8CA03335EAA6}"/>
  <tableColumns count="5">
    <tableColumn id="1" xr3:uid="{465BFD01-FA97-4761-A35B-DA0E895EB247}" name="time"/>
    <tableColumn id="2" xr3:uid="{2A74602E-9C4D-4E1F-959F-21283440AB49}" name="moment" dataDxfId="27">
      <calculatedColumnFormula>-(Table3[[#This Row],[time]]-2)*2</calculatedColumnFormula>
    </tableColumn>
    <tableColumn id="3" xr3:uid="{A5329B6A-5CDF-4E75-9BAF-870032C684CD}" name="CAREA"/>
    <tableColumn id="4" xr3:uid="{ED981ABD-1930-4BB3-8ACA-2CC5369E7AD0}" name="CFNM"/>
    <tableColumn id="5" xr3:uid="{01B04753-3019-4068-ACBA-FBB950E64EF7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40B5D-55F2-4151-A374-66BDDA0B1E68}" name="Table4" displayName="Table4" ref="P9:T30" totalsRowShown="0">
  <autoFilter ref="P9:T30" xr:uid="{BE644938-5A31-4E84-B3AA-0F8154C88423}"/>
  <tableColumns count="5">
    <tableColumn id="1" xr3:uid="{4DCBB9E9-84C3-4993-905E-731CD330FC9E}" name="time"/>
    <tableColumn id="2" xr3:uid="{9D31312A-66BC-41EA-AA59-E41EC0488359}" name="moment" dataDxfId="25">
      <calculatedColumnFormula>-(Table4[[#This Row],[time]]-2)*2</calculatedColumnFormula>
    </tableColumn>
    <tableColumn id="3" xr3:uid="{9B24795C-4FBD-44A0-AD61-3BC7536B440D}" name="CAREA"/>
    <tableColumn id="4" xr3:uid="{449EED09-AE8B-4950-B743-D291445AE784}" name="CFNM"/>
    <tableColumn id="5" xr3:uid="{185292F1-D2F9-430D-8EF5-B928AA6C19EC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F2D85-BC10-4678-83A4-BCEB4E1A955E}" name="Table5" displayName="Table5" ref="U9:Y30" totalsRowShown="0">
  <autoFilter ref="U9:Y30" xr:uid="{C1E2A432-99C5-4BAE-99DC-0BE854B3E670}"/>
  <tableColumns count="5">
    <tableColumn id="1" xr3:uid="{823D3A44-386B-4EF1-A943-CB7AAF8A3524}" name="time"/>
    <tableColumn id="2" xr3:uid="{0545B553-BC14-427A-87B3-FC241E3032D2}" name="moment" dataDxfId="23">
      <calculatedColumnFormula>-(Table5[[#This Row],[time]]-2)*2</calculatedColumnFormula>
    </tableColumn>
    <tableColumn id="3" xr3:uid="{42AFAB19-76D8-4429-9C66-40ACA6DFC9E9}" name="CAREA"/>
    <tableColumn id="4" xr3:uid="{4149174C-CB3B-4A19-AE2C-C514BDA8D662}" name="CFNM"/>
    <tableColumn id="5" xr3:uid="{B2467298-1989-40E9-8E45-F63023FEB860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02771D-E13B-4C09-BE86-96842DADA429}" name="Table6" displayName="Table6" ref="Z9:AD30" totalsRowShown="0">
  <autoFilter ref="Z9:AD30" xr:uid="{B8CEB90A-2F7D-48F5-AABA-5D96D65F35FA}"/>
  <tableColumns count="5">
    <tableColumn id="1" xr3:uid="{294A8C60-1796-4786-91BA-AF6B01EE654E}" name="time"/>
    <tableColumn id="2" xr3:uid="{2E1C5D4F-5B0D-4646-BCEF-F1E6A0AB5DF8}" name="moment" dataDxfId="21">
      <calculatedColumnFormula>-(Table6[[#This Row],[time]]-2)*2</calculatedColumnFormula>
    </tableColumn>
    <tableColumn id="3" xr3:uid="{534FFBAA-75ED-4752-8EBA-182B93C48E0E}" name="CAREA"/>
    <tableColumn id="4" xr3:uid="{6BC8CB48-53D2-41BA-A111-85D6233557F3}" name="CFNM"/>
    <tableColumn id="5" xr3:uid="{19687DDF-72CF-4A62-B937-0E38EF980254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D08106-2DAB-4A61-9119-155B82FB57D4}" name="Table7" displayName="Table7" ref="AE9:AI30" totalsRowShown="0">
  <autoFilter ref="AE9:AI30" xr:uid="{7E268068-3201-4E0E-AFB6-9D7C48CA2554}"/>
  <tableColumns count="5">
    <tableColumn id="1" xr3:uid="{0086ABDF-8FEC-4872-A8B6-33F0385720C2}" name="time"/>
    <tableColumn id="2" xr3:uid="{267BA540-66D2-498E-A4D9-917FE68B47F5}" name="moment" dataDxfId="19">
      <calculatedColumnFormula>-(Table7[[#This Row],[time]]-2)*2</calculatedColumnFormula>
    </tableColumn>
    <tableColumn id="3" xr3:uid="{FE5A41DD-3CDF-4709-A1EF-5211D10AE2B8}" name="CAREA"/>
    <tableColumn id="4" xr3:uid="{74405B05-17F1-4B27-8F8F-2FF886BB10A2}" name="CFNM"/>
    <tableColumn id="5" xr3:uid="{B0F7CFB1-281B-4BDC-99ED-6179E1A61482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107E-6B7E-4601-9C8B-841A09ECD22A}" name="Table8" displayName="Table8" ref="AJ9:AN30" totalsRowShown="0">
  <autoFilter ref="AJ9:AN30" xr:uid="{D7E6761A-76CB-4336-81E7-BF4D02C2E14C}"/>
  <tableColumns count="5">
    <tableColumn id="1" xr3:uid="{9C2A2562-CA34-4F7A-97C4-A200A0F4FC9E}" name="time"/>
    <tableColumn id="2" xr3:uid="{9DAF2835-1794-486C-A8B1-5E94093139B7}" name="moment" dataDxfId="17">
      <calculatedColumnFormula>-(Table8[[#This Row],[time]]-2)*2</calculatedColumnFormula>
    </tableColumn>
    <tableColumn id="3" xr3:uid="{F3FE864B-09BD-4385-9080-995A91E0ECB2}" name="CAREA"/>
    <tableColumn id="4" xr3:uid="{A00F6F4F-1845-44CF-8680-EBEFC5D41C56}" name="CFNM"/>
    <tableColumn id="5" xr3:uid="{351A2FF5-0B10-4371-A871-5CC8D37C5B86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E8B45A-87C7-47D9-87EE-DC4CAAD90C00}" name="Table110" displayName="Table110" ref="A37:E58" totalsRowShown="0">
  <autoFilter ref="A37:E58" xr:uid="{F9DAC21C-CC66-41B0-BAE7-1F927E03F13C}"/>
  <tableColumns count="5">
    <tableColumn id="1" xr3:uid="{7959F6E7-2119-4C30-82F0-F0463484A3C3}" name="time"/>
    <tableColumn id="2" xr3:uid="{CDA95CDC-A07A-40BE-A7A6-4143001380CC}" name="moment" dataDxfId="15">
      <calculatedColumnFormula>(Table110[[#This Row],[time]]-2)*2</calculatedColumnFormula>
    </tableColumn>
    <tableColumn id="3" xr3:uid="{05CDAB9D-D5FC-4E96-8140-A7D090DEF004}" name="CAREA"/>
    <tableColumn id="4" xr3:uid="{4CE1717D-BA3C-4FFB-B636-4C234FAE7A6D}" name="CFNM"/>
    <tableColumn id="5" xr3:uid="{FFE4B965-1AC3-4F7F-9677-3658622DDB6F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A73090-E985-4BB5-A684-53512F1BA063}" name="Table211" displayName="Table211" ref="F37:J58" totalsRowShown="0">
  <autoFilter ref="F37:J58" xr:uid="{E2FCD9F6-5917-4A1D-B26D-2DBD52EA6050}"/>
  <tableColumns count="5">
    <tableColumn id="1" xr3:uid="{BB9093DF-C957-4CA8-ACD6-447D7892EE82}" name="time"/>
    <tableColumn id="2" xr3:uid="{2B4CB791-4899-4B9F-9BDB-D9A6FAF38D22}" name="moment" dataDxfId="13">
      <calculatedColumnFormula>(Table211[[#This Row],[time]]-2)*2</calculatedColumnFormula>
    </tableColumn>
    <tableColumn id="3" xr3:uid="{1182399B-741D-4961-AB36-4C3978A8FDDC}" name="CAREA"/>
    <tableColumn id="4" xr3:uid="{31C7C135-5116-470E-94AD-4CE600162ABC}" name="CFNM"/>
    <tableColumn id="5" xr3:uid="{7C3331A7-14DC-4E42-BC56-CABC64244666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1F6FC4-9573-43AA-9839-B197B3934418}" name="Table312" displayName="Table312" ref="K37:O58" totalsRowShown="0">
  <autoFilter ref="K37:O58" xr:uid="{70A7547D-3C66-4CE2-9B1A-3742A57A6F21}"/>
  <tableColumns count="5">
    <tableColumn id="1" xr3:uid="{D27A14B2-56DC-4036-9703-32C8F1428D3B}" name="time"/>
    <tableColumn id="2" xr3:uid="{288CF3C8-EAEF-443F-8967-18A811E7626C}" name="moment" dataDxfId="11">
      <calculatedColumnFormula>(Table312[[#This Row],[time]]-2)*2</calculatedColumnFormula>
    </tableColumn>
    <tableColumn id="3" xr3:uid="{61BCC329-9C0F-4E9A-95BD-65844C2EFE50}" name="CAREA"/>
    <tableColumn id="4" xr3:uid="{FD07102E-7912-42F9-819A-D09A92CC5BF6}" name="CFNM"/>
    <tableColumn id="5" xr3:uid="{A1ADF878-5CAE-4E5E-A0B7-3A4E45B4AD65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4F97BB-19CE-4CFC-876E-9FAB3C593D66}" name="Table413" displayName="Table413" ref="P37:T58" totalsRowShown="0">
  <autoFilter ref="P37:T58" xr:uid="{CDB022E2-3F96-4378-ADBE-B7B80B2D179D}"/>
  <tableColumns count="5">
    <tableColumn id="1" xr3:uid="{980328D0-0A16-46D5-8DA1-C00FC304F4C7}" name="time"/>
    <tableColumn id="2" xr3:uid="{92ECE864-460D-4756-81F2-EE1B4483CAF3}" name="moment" dataDxfId="9">
      <calculatedColumnFormula>(Table413[[#This Row],[time]]-2)*2</calculatedColumnFormula>
    </tableColumn>
    <tableColumn id="3" xr3:uid="{F5FD86CF-E7E8-444E-B131-9945BCCF389C}" name="CAREA"/>
    <tableColumn id="4" xr3:uid="{4EAC408F-31F0-4712-8B47-497782433FA8}" name="CFNM"/>
    <tableColumn id="5" xr3:uid="{7837736F-EB4C-4B4D-8938-82CC1D82CF80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970338-15FC-4174-811E-9E934B12393E}" name="Table514" displayName="Table514" ref="U37:Y58" totalsRowShown="0">
  <autoFilter ref="U37:Y58" xr:uid="{09597C0F-8E0F-42A8-9850-D2BF95A69D20}"/>
  <tableColumns count="5">
    <tableColumn id="1" xr3:uid="{F85A4388-C37C-42EF-87F7-A698F95D272E}" name="time"/>
    <tableColumn id="2" xr3:uid="{86941BD4-B618-4388-ADFD-AEE07481FC1E}" name="moment" dataDxfId="7">
      <calculatedColumnFormula>(Table514[[#This Row],[time]]-2)*2</calculatedColumnFormula>
    </tableColumn>
    <tableColumn id="3" xr3:uid="{C74441A8-CD52-4FA9-8DD4-1907B7718D5F}" name="CAREA"/>
    <tableColumn id="4" xr3:uid="{0C17BC52-006C-48C4-B9B7-81BC7531184D}" name="CFNM"/>
    <tableColumn id="5" xr3:uid="{EF258551-8D15-42AF-BEC5-E6A5B80D6C65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3D66F1-1327-4FC3-A4BD-D8294F9FF006}" name="Table615" displayName="Table615" ref="Z37:AD58" totalsRowShown="0">
  <autoFilter ref="Z37:AD58" xr:uid="{BE31C084-0AAC-45F8-BB15-BCB30176D467}"/>
  <tableColumns count="5">
    <tableColumn id="1" xr3:uid="{7898E0C3-6F24-4333-838C-746B342ABBC3}" name="time"/>
    <tableColumn id="2" xr3:uid="{50E5B7C3-565A-4073-BA60-ED6EBE06880A}" name="moment" dataDxfId="5">
      <calculatedColumnFormula>(Table615[[#This Row],[time]]-2)*2</calculatedColumnFormula>
    </tableColumn>
    <tableColumn id="3" xr3:uid="{E79939BC-FE53-4FD6-8FD7-9AF9CEF7F96F}" name="CAREA"/>
    <tableColumn id="4" xr3:uid="{D2C2F08D-F36D-401E-BF42-F72BF4800D88}" name="CFNM"/>
    <tableColumn id="5" xr3:uid="{ECB15C48-8252-4978-9CF9-FC3BBB0C4DCA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900A4-799B-4AD5-91FD-E44F3F73A5A5}" name="Table716" displayName="Table716" ref="AE37:AI58" totalsRowShown="0">
  <autoFilter ref="AE37:AI58" xr:uid="{82758CF6-3E5C-4104-8A39-F236A0D17700}"/>
  <tableColumns count="5">
    <tableColumn id="1" xr3:uid="{2C371671-441D-419B-A86F-EA2FBB7E9EE4}" name="time"/>
    <tableColumn id="2" xr3:uid="{317C8EA6-613D-4BBA-B32D-1CE0DD9A4085}" name="moment" dataDxfId="3">
      <calculatedColumnFormula>(Table716[[#This Row],[time]]-2)*2</calculatedColumnFormula>
    </tableColumn>
    <tableColumn id="3" xr3:uid="{5CD930E9-A08D-40E2-8C91-4F980A833CCA}" name="CAREA"/>
    <tableColumn id="4" xr3:uid="{9F84F24A-6AFC-4E4B-AC43-F82E3ECF38AE}" name="CFNM"/>
    <tableColumn id="5" xr3:uid="{938FB42E-6D4B-4A3E-87D7-4717D0254224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390C603-DC78-4D68-832E-40862DE9EC5F}" name="Table817" displayName="Table817" ref="AJ37:AN58" totalsRowShown="0">
  <autoFilter ref="AJ37:AN58" xr:uid="{DC9E8E84-865C-47F5-B37C-D270699A6436}"/>
  <tableColumns count="5">
    <tableColumn id="1" xr3:uid="{3CB94D9D-F083-491D-B495-60EB9E431C39}" name="time"/>
    <tableColumn id="2" xr3:uid="{C3AC00C3-5ECE-4926-9D58-61FD044FA1C4}" name="moment" dataDxfId="1">
      <calculatedColumnFormula>(Table817[[#This Row],[time]]-2)*2</calculatedColumnFormula>
    </tableColumn>
    <tableColumn id="3" xr3:uid="{5117CE1F-2932-44AC-90BA-421A4BB77341}" name="CAREA"/>
    <tableColumn id="4" xr3:uid="{D548C8D3-AAFC-447B-AF46-91A266F59B41}" name="CFNM"/>
    <tableColumn id="5" xr3:uid="{7BFC72BA-6DB3-46D0-A674-4A739B0369B7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1CB-8378-42D9-A813-D5DD52A3AFFB}">
  <dimension ref="A1:AN58"/>
  <sheetViews>
    <sheetView tabSelected="1" topLeftCell="AE31" workbookViewId="0">
      <selection activeCell="AI35" sqref="AI35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80.561099999999996</v>
      </c>
      <c r="D10">
        <v>3.98237</v>
      </c>
      <c r="E10" s="1">
        <f>Table1[[#This Row],[CFNM]]/Table1[[#This Row],[CAREA]]</f>
        <v>4.9432914893168048E-2</v>
      </c>
      <c r="F10">
        <v>2</v>
      </c>
      <c r="G10">
        <f>-(Table2[[#This Row],[time]]-2)*2</f>
        <v>0</v>
      </c>
      <c r="H10">
        <v>87.831800000000001</v>
      </c>
      <c r="I10">
        <v>3.8491799999999998E-3</v>
      </c>
      <c r="J10" s="1">
        <f>Table2[[#This Row],[CFNM]]/Table2[[#This Row],[CAREA]]</f>
        <v>4.38244462711683E-5</v>
      </c>
      <c r="K10">
        <v>2</v>
      </c>
      <c r="L10">
        <f>-(Table3[[#This Row],[time]]-2)*2</f>
        <v>0</v>
      </c>
      <c r="M10">
        <v>85.166700000000006</v>
      </c>
      <c r="N10">
        <v>3.70054E-3</v>
      </c>
      <c r="O10">
        <f>Table3[[#This Row],[CFNM]]/Table3[[#This Row],[CAREA]]</f>
        <v>4.3450550508590793E-5</v>
      </c>
      <c r="P10">
        <v>2</v>
      </c>
      <c r="Q10">
        <f>-(Table4[[#This Row],[time]]-2)*2</f>
        <v>0</v>
      </c>
      <c r="R10">
        <v>79.101699999999994</v>
      </c>
      <c r="S10">
        <v>4.5258399999999997E-3</v>
      </c>
      <c r="T10">
        <f>Table4[[#This Row],[CFNM]]/Table4[[#This Row],[CAREA]]</f>
        <v>5.7215458074858061E-5</v>
      </c>
      <c r="U10">
        <v>2</v>
      </c>
      <c r="V10">
        <f>-(Table5[[#This Row],[time]]-2)*2</f>
        <v>0</v>
      </c>
      <c r="W10">
        <v>83.227699999999999</v>
      </c>
      <c r="X10">
        <v>3.5063499999999999</v>
      </c>
      <c r="Y10">
        <f>Table5[[#This Row],[CFNM]]/Table5[[#This Row],[CAREA]]</f>
        <v>4.2129603485378066E-2</v>
      </c>
      <c r="Z10">
        <v>2</v>
      </c>
      <c r="AA10">
        <f>-(Table6[[#This Row],[time]]-2)*2</f>
        <v>0</v>
      </c>
      <c r="AB10">
        <v>84.265900000000002</v>
      </c>
      <c r="AC10">
        <v>6.2742399999999998</v>
      </c>
      <c r="AD10">
        <f>Table6[[#This Row],[CFNM]]/Table6[[#This Row],[CAREA]]</f>
        <v>7.4457639448460164E-2</v>
      </c>
      <c r="AE10">
        <v>2</v>
      </c>
      <c r="AF10">
        <f>-(Table7[[#This Row],[time]]-2)*2</f>
        <v>0</v>
      </c>
      <c r="AG10">
        <v>78.459999999999994</v>
      </c>
      <c r="AH10">
        <v>14.707599999999999</v>
      </c>
      <c r="AI10">
        <f>Table7[[#This Row],[CFNM]]/Table7[[#This Row],[CAREA]]</f>
        <v>0.1874534794799898</v>
      </c>
      <c r="AJ10">
        <v>2</v>
      </c>
      <c r="AK10">
        <f>-(Table8[[#This Row],[time]]-2)*2</f>
        <v>0</v>
      </c>
      <c r="AL10">
        <v>83.006</v>
      </c>
      <c r="AM10">
        <v>14.6488</v>
      </c>
      <c r="AN10">
        <f>Table8[[#This Row],[CFNM]]/Table8[[#This Row],[CAREA]]</f>
        <v>0.17647880876081246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88.876300000000001</v>
      </c>
      <c r="D11">
        <v>7.5994099999999998</v>
      </c>
      <c r="E11">
        <f>Table1[[#This Row],[CFNM]]/Table1[[#This Row],[CAREA]]</f>
        <v>8.5505472212502098E-2</v>
      </c>
      <c r="F11">
        <v>2.0512600000000001</v>
      </c>
      <c r="G11">
        <f>-(Table2[[#This Row],[time]]-2)*2</f>
        <v>-0.10252000000000017</v>
      </c>
      <c r="H11">
        <v>93.659599999999998</v>
      </c>
      <c r="I11">
        <v>6.7995900000000002</v>
      </c>
      <c r="J11">
        <f>Table2[[#This Row],[CFNM]]/Table2[[#This Row],[CAREA]]</f>
        <v>7.2598964761754273E-2</v>
      </c>
      <c r="K11">
        <v>2.0512600000000001</v>
      </c>
      <c r="L11">
        <f>-(Table3[[#This Row],[time]]-2)*2</f>
        <v>-0.10252000000000017</v>
      </c>
      <c r="M11">
        <v>88.485900000000001</v>
      </c>
      <c r="N11">
        <v>5.8581199999999996E-3</v>
      </c>
      <c r="O11">
        <f>Table3[[#This Row],[CFNM]]/Table3[[#This Row],[CAREA]]</f>
        <v>6.620399408267306E-5</v>
      </c>
      <c r="P11">
        <v>2.0512600000000001</v>
      </c>
      <c r="Q11">
        <f>-(Table4[[#This Row],[time]]-2)*2</f>
        <v>-0.10252000000000017</v>
      </c>
      <c r="R11">
        <v>83.432599999999994</v>
      </c>
      <c r="S11">
        <v>8.7703000000000007</v>
      </c>
      <c r="T11">
        <f>Table4[[#This Row],[CFNM]]/Table4[[#This Row],[CAREA]]</f>
        <v>0.10511838298219163</v>
      </c>
      <c r="U11">
        <v>2.0512600000000001</v>
      </c>
      <c r="V11">
        <f>-(Table5[[#This Row],[time]]-2)*2</f>
        <v>-0.10252000000000017</v>
      </c>
      <c r="W11">
        <v>82.1922</v>
      </c>
      <c r="X11">
        <v>2.8123</v>
      </c>
      <c r="Y11">
        <f>Table5[[#This Row],[CFNM]]/Table5[[#This Row],[CAREA]]</f>
        <v>3.4216142164341629E-2</v>
      </c>
      <c r="Z11">
        <v>2.0512600000000001</v>
      </c>
      <c r="AA11">
        <f>-(Table6[[#This Row],[time]]-2)*2</f>
        <v>-0.10252000000000017</v>
      </c>
      <c r="AB11">
        <v>86.546499999999995</v>
      </c>
      <c r="AC11">
        <v>11.5433</v>
      </c>
      <c r="AD11">
        <f>Table6[[#This Row],[CFNM]]/Table6[[#This Row],[CAREA]]</f>
        <v>0.1333768552165599</v>
      </c>
      <c r="AE11">
        <v>2.0512600000000001</v>
      </c>
      <c r="AF11">
        <f>-(Table7[[#This Row],[time]]-2)*2</f>
        <v>-0.10252000000000017</v>
      </c>
      <c r="AG11">
        <v>79.426000000000002</v>
      </c>
      <c r="AH11">
        <v>17.087800000000001</v>
      </c>
      <c r="AI11">
        <f>Table7[[#This Row],[CFNM]]/Table7[[#This Row],[CAREA]]</f>
        <v>0.2151411376627301</v>
      </c>
      <c r="AJ11">
        <v>2.0512600000000001</v>
      </c>
      <c r="AK11">
        <f>-(Table8[[#This Row],[time]]-2)*2</f>
        <v>-0.10252000000000017</v>
      </c>
      <c r="AL11">
        <v>83.129599999999996</v>
      </c>
      <c r="AM11">
        <v>22.1571</v>
      </c>
      <c r="AN11">
        <f>Table8[[#This Row],[CFNM]]/Table8[[#This Row],[CAREA]]</f>
        <v>0.26653682924012628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87.396799999999999</v>
      </c>
      <c r="D12">
        <v>6.0873600000000003</v>
      </c>
      <c r="E12">
        <f>Table1[[#This Row],[CFNM]]/Table1[[#This Row],[CAREA]]</f>
        <v>6.9651978104461498E-2</v>
      </c>
      <c r="F12">
        <v>2.1153300000000002</v>
      </c>
      <c r="G12">
        <f>-(Table2[[#This Row],[time]]-2)*2</f>
        <v>-0.23066000000000031</v>
      </c>
      <c r="H12">
        <v>92.706000000000003</v>
      </c>
      <c r="I12">
        <v>9.2193299999999994</v>
      </c>
      <c r="J12">
        <f>Table2[[#This Row],[CFNM]]/Table2[[#This Row],[CAREA]]</f>
        <v>9.9446961361724151E-2</v>
      </c>
      <c r="K12">
        <v>2.1153300000000002</v>
      </c>
      <c r="L12">
        <f>-(Table3[[#This Row],[time]]-2)*2</f>
        <v>-0.23066000000000031</v>
      </c>
      <c r="M12">
        <v>88.451400000000007</v>
      </c>
      <c r="N12">
        <v>4.1635300000000004E-3</v>
      </c>
      <c r="O12">
        <f>Table3[[#This Row],[CFNM]]/Table3[[#This Row],[CAREA]]</f>
        <v>4.7071386094510655E-5</v>
      </c>
      <c r="P12">
        <v>2.1153300000000002</v>
      </c>
      <c r="Q12">
        <f>-(Table4[[#This Row],[time]]-2)*2</f>
        <v>-0.23066000000000031</v>
      </c>
      <c r="R12">
        <v>81.931899999999999</v>
      </c>
      <c r="S12">
        <v>10.7041</v>
      </c>
      <c r="T12">
        <f>Table4[[#This Row],[CFNM]]/Table4[[#This Row],[CAREA]]</f>
        <v>0.13064630504113783</v>
      </c>
      <c r="U12">
        <v>2.1153300000000002</v>
      </c>
      <c r="V12">
        <f>-(Table5[[#This Row],[time]]-2)*2</f>
        <v>-0.23066000000000031</v>
      </c>
      <c r="W12">
        <v>82.117599999999996</v>
      </c>
      <c r="X12">
        <v>1.0537799999999999</v>
      </c>
      <c r="Y12">
        <f>Table5[[#This Row],[CFNM]]/Table5[[#This Row],[CAREA]]</f>
        <v>1.2832571823823394E-2</v>
      </c>
      <c r="Z12">
        <v>2.1153300000000002</v>
      </c>
      <c r="AA12">
        <f>-(Table6[[#This Row],[time]]-2)*2</f>
        <v>-0.23066000000000031</v>
      </c>
      <c r="AB12">
        <v>85.303100000000001</v>
      </c>
      <c r="AC12">
        <v>10.9802</v>
      </c>
      <c r="AD12">
        <f>Table6[[#This Row],[CFNM]]/Table6[[#This Row],[CAREA]]</f>
        <v>0.12871982378131627</v>
      </c>
      <c r="AE12">
        <v>2.1153300000000002</v>
      </c>
      <c r="AF12">
        <f>-(Table7[[#This Row],[time]]-2)*2</f>
        <v>-0.23066000000000031</v>
      </c>
      <c r="AG12">
        <v>79.681399999999996</v>
      </c>
      <c r="AH12">
        <v>15.4232</v>
      </c>
      <c r="AI12">
        <f>Table7[[#This Row],[CFNM]]/Table7[[#This Row],[CAREA]]</f>
        <v>0.19356085610945592</v>
      </c>
      <c r="AJ12">
        <v>2.1153300000000002</v>
      </c>
      <c r="AK12">
        <f>-(Table8[[#This Row],[time]]-2)*2</f>
        <v>-0.23066000000000031</v>
      </c>
      <c r="AL12">
        <v>83.032899999999998</v>
      </c>
      <c r="AM12">
        <v>23.937100000000001</v>
      </c>
      <c r="AN12">
        <f>Table8[[#This Row],[CFNM]]/Table8[[#This Row],[CAREA]]</f>
        <v>0.28828452336363058</v>
      </c>
    </row>
    <row r="13" spans="1:40" x14ac:dyDescent="0.3">
      <c r="A13">
        <v>2.16533</v>
      </c>
      <c r="B13">
        <f>-(Table1[[#This Row],[time]]-2)*2</f>
        <v>-0.33065999999999995</v>
      </c>
      <c r="C13">
        <v>83.584199999999996</v>
      </c>
      <c r="D13">
        <v>4.0240799999999997</v>
      </c>
      <c r="E13">
        <f>Table1[[#This Row],[CFNM]]/Table1[[#This Row],[CAREA]]</f>
        <v>4.8144027220455542E-2</v>
      </c>
      <c r="F13">
        <v>2.16533</v>
      </c>
      <c r="G13">
        <f>-(Table2[[#This Row],[time]]-2)*2</f>
        <v>-0.33065999999999995</v>
      </c>
      <c r="H13">
        <v>90.991600000000005</v>
      </c>
      <c r="I13">
        <v>13.875</v>
      </c>
      <c r="J13">
        <f>Table2[[#This Row],[CFNM]]/Table2[[#This Row],[CAREA]]</f>
        <v>0.15248660315897292</v>
      </c>
      <c r="K13">
        <v>2.16533</v>
      </c>
      <c r="L13">
        <f>-(Table3[[#This Row],[time]]-2)*2</f>
        <v>-0.33065999999999995</v>
      </c>
      <c r="M13">
        <v>82.355599999999995</v>
      </c>
      <c r="N13">
        <v>3.0572500000000001E-3</v>
      </c>
      <c r="O13">
        <f>Table3[[#This Row],[CFNM]]/Table3[[#This Row],[CAREA]]</f>
        <v>3.7122551471909623E-5</v>
      </c>
      <c r="P13">
        <v>2.16533</v>
      </c>
      <c r="Q13">
        <f>-(Table4[[#This Row],[time]]-2)*2</f>
        <v>-0.33065999999999995</v>
      </c>
      <c r="R13">
        <v>80.835800000000006</v>
      </c>
      <c r="S13">
        <v>14.606299999999999</v>
      </c>
      <c r="T13">
        <f>Table4[[#This Row],[CFNM]]/Table4[[#This Row],[CAREA]]</f>
        <v>0.18069098097625061</v>
      </c>
      <c r="U13">
        <v>2.16533</v>
      </c>
      <c r="V13">
        <f>-(Table5[[#This Row],[time]]-2)*2</f>
        <v>-0.33065999999999995</v>
      </c>
      <c r="W13">
        <v>82.242599999999996</v>
      </c>
      <c r="X13">
        <v>4.83221E-3</v>
      </c>
      <c r="Y13">
        <f>Table5[[#This Row],[CFNM]]/Table5[[#This Row],[CAREA]]</f>
        <v>5.8755559770727095E-5</v>
      </c>
      <c r="Z13">
        <v>2.16533</v>
      </c>
      <c r="AA13">
        <f>-(Table6[[#This Row],[time]]-2)*2</f>
        <v>-0.33065999999999995</v>
      </c>
      <c r="AB13">
        <v>83.997699999999995</v>
      </c>
      <c r="AC13">
        <v>12.770300000000001</v>
      </c>
      <c r="AD13">
        <f>Table6[[#This Row],[CFNM]]/Table6[[#This Row],[CAREA]]</f>
        <v>0.15203154372083999</v>
      </c>
      <c r="AE13">
        <v>2.16533</v>
      </c>
      <c r="AF13">
        <f>-(Table7[[#This Row],[time]]-2)*2</f>
        <v>-0.33065999999999995</v>
      </c>
      <c r="AG13">
        <v>80.121899999999997</v>
      </c>
      <c r="AH13">
        <v>12.845000000000001</v>
      </c>
      <c r="AI13">
        <f>Table7[[#This Row],[CFNM]]/Table7[[#This Row],[CAREA]]</f>
        <v>0.16031821511971137</v>
      </c>
      <c r="AJ13">
        <v>2.16533</v>
      </c>
      <c r="AK13">
        <f>-(Table8[[#This Row],[time]]-2)*2</f>
        <v>-0.33065999999999995</v>
      </c>
      <c r="AL13">
        <v>82.872</v>
      </c>
      <c r="AM13">
        <v>27.284700000000001</v>
      </c>
      <c r="AN13">
        <f>Table8[[#This Row],[CFNM]]/Table8[[#This Row],[CAREA]]</f>
        <v>0.32923906747755577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82.555400000000006</v>
      </c>
      <c r="D14">
        <v>3.24214</v>
      </c>
      <c r="E14">
        <f>Table1[[#This Row],[CFNM]]/Table1[[#This Row],[CAREA]]</f>
        <v>3.9272294725723571E-2</v>
      </c>
      <c r="F14">
        <v>2.2246999999999999</v>
      </c>
      <c r="G14">
        <f>-(Table2[[#This Row],[time]]-2)*2</f>
        <v>-0.4493999999999998</v>
      </c>
      <c r="H14">
        <v>90.272599999999997</v>
      </c>
      <c r="I14">
        <v>15.9246</v>
      </c>
      <c r="J14">
        <f>Table2[[#This Row],[CFNM]]/Table2[[#This Row],[CAREA]]</f>
        <v>0.1764056867753892</v>
      </c>
      <c r="K14">
        <v>2.2246999999999999</v>
      </c>
      <c r="L14">
        <f>-(Table3[[#This Row],[time]]-2)*2</f>
        <v>-0.4493999999999998</v>
      </c>
      <c r="M14">
        <v>77.290800000000004</v>
      </c>
      <c r="N14">
        <v>2.8234100000000002E-3</v>
      </c>
      <c r="O14">
        <f>Table3[[#This Row],[CFNM]]/Table3[[#This Row],[CAREA]]</f>
        <v>3.6529703405838732E-5</v>
      </c>
      <c r="P14">
        <v>2.2246999999999999</v>
      </c>
      <c r="Q14">
        <f>-(Table4[[#This Row],[time]]-2)*2</f>
        <v>-0.4493999999999998</v>
      </c>
      <c r="R14">
        <v>80.350800000000007</v>
      </c>
      <c r="S14">
        <v>16.276800000000001</v>
      </c>
      <c r="T14">
        <f>Table4[[#This Row],[CFNM]]/Table4[[#This Row],[CAREA]]</f>
        <v>0.20257172299466839</v>
      </c>
      <c r="U14">
        <v>2.2246999999999999</v>
      </c>
      <c r="V14">
        <f>-(Table5[[#This Row],[time]]-2)*2</f>
        <v>-0.4493999999999998</v>
      </c>
      <c r="W14">
        <v>82.204099999999997</v>
      </c>
      <c r="X14">
        <v>4.6301600000000004E-3</v>
      </c>
      <c r="Y14">
        <f>Table5[[#This Row],[CFNM]]/Table5[[#This Row],[CAREA]]</f>
        <v>5.6325171128933968E-5</v>
      </c>
      <c r="Z14">
        <v>2.2246999999999999</v>
      </c>
      <c r="AA14">
        <f>-(Table6[[#This Row],[time]]-2)*2</f>
        <v>-0.4493999999999998</v>
      </c>
      <c r="AB14">
        <v>83.548100000000005</v>
      </c>
      <c r="AC14">
        <v>14.1996</v>
      </c>
      <c r="AD14">
        <f>Table6[[#This Row],[CFNM]]/Table6[[#This Row],[CAREA]]</f>
        <v>0.16995718633936618</v>
      </c>
      <c r="AE14">
        <v>2.2246999999999999</v>
      </c>
      <c r="AF14">
        <f>-(Table7[[#This Row],[time]]-2)*2</f>
        <v>-0.4493999999999998</v>
      </c>
      <c r="AG14">
        <v>80.149799999999999</v>
      </c>
      <c r="AH14">
        <v>11.8591</v>
      </c>
      <c r="AI14">
        <f>Table7[[#This Row],[CFNM]]/Table7[[#This Row],[CAREA]]</f>
        <v>0.14796169173223139</v>
      </c>
      <c r="AJ14">
        <v>2.2246999999999999</v>
      </c>
      <c r="AK14">
        <f>-(Table8[[#This Row],[time]]-2)*2</f>
        <v>-0.4493999999999998</v>
      </c>
      <c r="AL14">
        <v>82.796400000000006</v>
      </c>
      <c r="AM14">
        <v>28.754200000000001</v>
      </c>
      <c r="AN14">
        <f>Table8[[#This Row],[CFNM]]/Table8[[#This Row],[CAREA]]</f>
        <v>0.34728804634017901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78.6601</v>
      </c>
      <c r="D15">
        <v>1.76892</v>
      </c>
      <c r="E15">
        <f>Table1[[#This Row],[CFNM]]/Table1[[#This Row],[CAREA]]</f>
        <v>2.2488148375097414E-2</v>
      </c>
      <c r="F15">
        <v>2.2668900000000001</v>
      </c>
      <c r="G15">
        <f>-(Table2[[#This Row],[time]]-2)*2</f>
        <v>-0.53378000000000014</v>
      </c>
      <c r="H15">
        <v>88.522199999999998</v>
      </c>
      <c r="I15">
        <v>20.316800000000001</v>
      </c>
      <c r="J15">
        <f>Table2[[#This Row],[CFNM]]/Table2[[#This Row],[CAREA]]</f>
        <v>0.22951078938390598</v>
      </c>
      <c r="K15">
        <v>2.2668900000000001</v>
      </c>
      <c r="L15">
        <f>-(Table3[[#This Row],[time]]-2)*2</f>
        <v>-0.53378000000000014</v>
      </c>
      <c r="M15">
        <v>74.440799999999996</v>
      </c>
      <c r="N15">
        <v>2.3551399999999999E-3</v>
      </c>
      <c r="O15">
        <f>Table3[[#This Row],[CFNM]]/Table3[[#This Row],[CAREA]]</f>
        <v>3.1637757788739509E-5</v>
      </c>
      <c r="P15">
        <v>2.2668900000000001</v>
      </c>
      <c r="Q15">
        <f>-(Table4[[#This Row],[time]]-2)*2</f>
        <v>-0.53378000000000014</v>
      </c>
      <c r="R15">
        <v>79.325800000000001</v>
      </c>
      <c r="S15">
        <v>19.8794</v>
      </c>
      <c r="T15">
        <f>Table4[[#This Row],[CFNM]]/Table4[[#This Row],[CAREA]]</f>
        <v>0.25060446916387857</v>
      </c>
      <c r="U15">
        <v>2.2668900000000001</v>
      </c>
      <c r="V15">
        <f>-(Table5[[#This Row],[time]]-2)*2</f>
        <v>-0.53378000000000014</v>
      </c>
      <c r="W15">
        <v>82.747</v>
      </c>
      <c r="X15">
        <v>4.3251899999999996E-3</v>
      </c>
      <c r="Y15">
        <f>Table5[[#This Row],[CFNM]]/Table5[[#This Row],[CAREA]]</f>
        <v>5.2270052086480473E-5</v>
      </c>
      <c r="Z15">
        <v>2.2668900000000001</v>
      </c>
      <c r="AA15">
        <f>-(Table6[[#This Row],[time]]-2)*2</f>
        <v>-0.53378000000000014</v>
      </c>
      <c r="AB15">
        <v>82.051299999999998</v>
      </c>
      <c r="AC15">
        <v>18.005400000000002</v>
      </c>
      <c r="AD15">
        <f>Table6[[#This Row],[CFNM]]/Table6[[#This Row],[CAREA]]</f>
        <v>0.2194407644973328</v>
      </c>
      <c r="AE15">
        <v>2.2668900000000001</v>
      </c>
      <c r="AF15">
        <f>-(Table7[[#This Row],[time]]-2)*2</f>
        <v>-0.53378000000000014</v>
      </c>
      <c r="AG15">
        <v>79.688199999999995</v>
      </c>
      <c r="AH15">
        <v>9.9264500000000009</v>
      </c>
      <c r="AI15">
        <f>Table7[[#This Row],[CFNM]]/Table7[[#This Row],[CAREA]]</f>
        <v>0.12456612145838407</v>
      </c>
      <c r="AJ15">
        <v>2.2668900000000001</v>
      </c>
      <c r="AK15">
        <f>-(Table8[[#This Row],[time]]-2)*2</f>
        <v>-0.53378000000000014</v>
      </c>
      <c r="AL15">
        <v>82.826400000000007</v>
      </c>
      <c r="AM15">
        <v>32.077599999999997</v>
      </c>
      <c r="AN15">
        <f>Table8[[#This Row],[CFNM]]/Table8[[#This Row],[CAREA]]</f>
        <v>0.38728714516144602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77.444800000000001</v>
      </c>
      <c r="D16">
        <v>1.33439</v>
      </c>
      <c r="E16">
        <f>Table1[[#This Row],[CFNM]]/Table1[[#This Row],[CAREA]]</f>
        <v>1.7230207838357128E-2</v>
      </c>
      <c r="F16">
        <v>2.3262700000000001</v>
      </c>
      <c r="G16">
        <f>-(Table2[[#This Row],[time]]-2)*2</f>
        <v>-0.65254000000000012</v>
      </c>
      <c r="H16">
        <v>87.905199999999994</v>
      </c>
      <c r="I16">
        <v>21.794499999999999</v>
      </c>
      <c r="J16">
        <f>Table2[[#This Row],[CFNM]]/Table2[[#This Row],[CAREA]]</f>
        <v>0.24793186296146305</v>
      </c>
      <c r="K16">
        <v>2.3262700000000001</v>
      </c>
      <c r="L16">
        <f>-(Table3[[#This Row],[time]]-2)*2</f>
        <v>-0.65254000000000012</v>
      </c>
      <c r="M16">
        <v>71.865399999999994</v>
      </c>
      <c r="N16">
        <v>2.20404E-3</v>
      </c>
      <c r="O16">
        <f>Table3[[#This Row],[CFNM]]/Table3[[#This Row],[CAREA]]</f>
        <v>3.0669000659566356E-5</v>
      </c>
      <c r="P16">
        <v>2.3262700000000001</v>
      </c>
      <c r="Q16">
        <f>-(Table4[[#This Row],[time]]-2)*2</f>
        <v>-0.65254000000000012</v>
      </c>
      <c r="R16">
        <v>79.072299999999998</v>
      </c>
      <c r="S16">
        <v>21.145900000000001</v>
      </c>
      <c r="T16">
        <f>Table4[[#This Row],[CFNM]]/Table4[[#This Row],[CAREA]]</f>
        <v>0.26742487571501022</v>
      </c>
      <c r="U16">
        <v>2.3262700000000001</v>
      </c>
      <c r="V16">
        <f>-(Table5[[#This Row],[time]]-2)*2</f>
        <v>-0.65254000000000012</v>
      </c>
      <c r="W16">
        <v>82.643299999999996</v>
      </c>
      <c r="X16">
        <v>4.2278000000000003E-3</v>
      </c>
      <c r="Y16">
        <f>Table5[[#This Row],[CFNM]]/Table5[[#This Row],[CAREA]]</f>
        <v>5.1157202096237692E-5</v>
      </c>
      <c r="Z16">
        <v>2.3262700000000001</v>
      </c>
      <c r="AA16">
        <f>-(Table6[[#This Row],[time]]-2)*2</f>
        <v>-0.65254000000000012</v>
      </c>
      <c r="AB16">
        <v>81.697199999999995</v>
      </c>
      <c r="AC16">
        <v>19.427</v>
      </c>
      <c r="AD16">
        <f>Table6[[#This Row],[CFNM]]/Table6[[#This Row],[CAREA]]</f>
        <v>0.23779272729053139</v>
      </c>
      <c r="AE16">
        <v>2.3262700000000001</v>
      </c>
      <c r="AF16">
        <f>-(Table7[[#This Row],[time]]-2)*2</f>
        <v>-0.65254000000000012</v>
      </c>
      <c r="AG16">
        <v>79.4375</v>
      </c>
      <c r="AH16">
        <v>9.2848400000000009</v>
      </c>
      <c r="AI16">
        <f>Table7[[#This Row],[CFNM]]/Table7[[#This Row],[CAREA]]</f>
        <v>0.11688232887490166</v>
      </c>
      <c r="AJ16">
        <v>2.3262700000000001</v>
      </c>
      <c r="AK16">
        <f>-(Table8[[#This Row],[time]]-2)*2</f>
        <v>-0.65254000000000012</v>
      </c>
      <c r="AL16">
        <v>82.850200000000001</v>
      </c>
      <c r="AM16">
        <v>33.240699999999997</v>
      </c>
      <c r="AN16">
        <f>Table8[[#This Row],[CFNM]]/Table8[[#This Row],[CAREA]]</f>
        <v>0.40121448107548319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76.841099999999997</v>
      </c>
      <c r="D17">
        <v>0.58393200000000001</v>
      </c>
      <c r="E17">
        <f>Table1[[#This Row],[CFNM]]/Table1[[#This Row],[CAREA]]</f>
        <v>7.5992144828743993E-3</v>
      </c>
      <c r="F17">
        <v>2.3684599999999998</v>
      </c>
      <c r="G17">
        <f>-(Table2[[#This Row],[time]]-2)*2</f>
        <v>-0.73691999999999958</v>
      </c>
      <c r="H17">
        <v>86.589200000000005</v>
      </c>
      <c r="I17">
        <v>24.979299999999999</v>
      </c>
      <c r="J17">
        <f>Table2[[#This Row],[CFNM]]/Table2[[#This Row],[CAREA]]</f>
        <v>0.28848054953735569</v>
      </c>
      <c r="K17">
        <v>2.3684599999999998</v>
      </c>
      <c r="L17">
        <f>-(Table3[[#This Row],[time]]-2)*2</f>
        <v>-0.73691999999999958</v>
      </c>
      <c r="M17">
        <v>70.1327</v>
      </c>
      <c r="N17">
        <v>1.8904799999999999E-3</v>
      </c>
      <c r="O17">
        <f>Table3[[#This Row],[CFNM]]/Table3[[#This Row],[CAREA]]</f>
        <v>2.695575672974233E-5</v>
      </c>
      <c r="P17">
        <v>2.3684599999999998</v>
      </c>
      <c r="Q17">
        <f>-(Table4[[#This Row],[time]]-2)*2</f>
        <v>-0.73691999999999958</v>
      </c>
      <c r="R17">
        <v>78.337699999999998</v>
      </c>
      <c r="S17">
        <v>24.049099999999999</v>
      </c>
      <c r="T17">
        <f>Table4[[#This Row],[CFNM]]/Table4[[#This Row],[CAREA]]</f>
        <v>0.30699267402540537</v>
      </c>
      <c r="U17">
        <v>2.3684599999999998</v>
      </c>
      <c r="V17">
        <f>-(Table5[[#This Row],[time]]-2)*2</f>
        <v>-0.73691999999999958</v>
      </c>
      <c r="W17">
        <v>82.553700000000006</v>
      </c>
      <c r="X17">
        <v>4.03608E-3</v>
      </c>
      <c r="Y17">
        <f>Table5[[#This Row],[CFNM]]/Table5[[#This Row],[CAREA]]</f>
        <v>4.8890358639285697E-5</v>
      </c>
      <c r="Z17">
        <v>2.3684599999999998</v>
      </c>
      <c r="AA17">
        <f>-(Table6[[#This Row],[time]]-2)*2</f>
        <v>-0.73691999999999958</v>
      </c>
      <c r="AB17">
        <v>80.037400000000005</v>
      </c>
      <c r="AC17">
        <v>22.640999999999998</v>
      </c>
      <c r="AD17">
        <f>Table6[[#This Row],[CFNM]]/Table6[[#This Row],[CAREA]]</f>
        <v>0.28288025348149737</v>
      </c>
      <c r="AE17">
        <v>2.3684599999999998</v>
      </c>
      <c r="AF17">
        <f>-(Table7[[#This Row],[time]]-2)*2</f>
        <v>-0.73691999999999958</v>
      </c>
      <c r="AG17">
        <v>78.639499999999998</v>
      </c>
      <c r="AH17">
        <v>7.9723899999999999</v>
      </c>
      <c r="AI17">
        <f>Table7[[#This Row],[CFNM]]/Table7[[#This Row],[CAREA]]</f>
        <v>0.10137895078173183</v>
      </c>
      <c r="AJ17">
        <v>2.3684599999999998</v>
      </c>
      <c r="AK17">
        <f>-(Table8[[#This Row],[time]]-2)*2</f>
        <v>-0.73691999999999958</v>
      </c>
      <c r="AL17">
        <v>83.034499999999994</v>
      </c>
      <c r="AM17">
        <v>35.944600000000001</v>
      </c>
      <c r="AN17">
        <f>Table8[[#This Row],[CFNM]]/Table8[[#This Row],[CAREA]]</f>
        <v>0.4328875346994322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74.263099999999994</v>
      </c>
      <c r="D18">
        <v>0.147645</v>
      </c>
      <c r="E18">
        <f>Table1[[#This Row],[CFNM]]/Table1[[#This Row],[CAREA]]</f>
        <v>1.9881340800478303E-3</v>
      </c>
      <c r="F18">
        <v>2.4278300000000002</v>
      </c>
      <c r="G18">
        <f>-(Table2[[#This Row],[time]]-2)*2</f>
        <v>-0.85566000000000031</v>
      </c>
      <c r="H18">
        <v>85.525000000000006</v>
      </c>
      <c r="I18">
        <v>27.465499999999999</v>
      </c>
      <c r="J18">
        <f>Table2[[#This Row],[CFNM]]/Table2[[#This Row],[CAREA]]</f>
        <v>0.32114001753873134</v>
      </c>
      <c r="K18">
        <v>2.4278300000000002</v>
      </c>
      <c r="L18">
        <f>-(Table3[[#This Row],[time]]-2)*2</f>
        <v>-0.85566000000000031</v>
      </c>
      <c r="M18">
        <v>66.995900000000006</v>
      </c>
      <c r="N18">
        <v>1.6807899999999999E-3</v>
      </c>
      <c r="O18">
        <f>Table3[[#This Row],[CFNM]]/Table3[[#This Row],[CAREA]]</f>
        <v>2.5087953143401308E-5</v>
      </c>
      <c r="P18">
        <v>2.4278300000000002</v>
      </c>
      <c r="Q18">
        <f>-(Table4[[#This Row],[time]]-2)*2</f>
        <v>-0.85566000000000031</v>
      </c>
      <c r="R18">
        <v>77.698400000000007</v>
      </c>
      <c r="S18">
        <v>26.406700000000001</v>
      </c>
      <c r="T18">
        <f>Table4[[#This Row],[CFNM]]/Table4[[#This Row],[CAREA]]</f>
        <v>0.33986156729096095</v>
      </c>
      <c r="U18">
        <v>2.4278300000000002</v>
      </c>
      <c r="V18">
        <f>-(Table5[[#This Row],[time]]-2)*2</f>
        <v>-0.85566000000000031</v>
      </c>
      <c r="W18">
        <v>83.073999999999998</v>
      </c>
      <c r="X18">
        <v>3.8651200000000001E-3</v>
      </c>
      <c r="Y18">
        <f>Table5[[#This Row],[CFNM]]/Table5[[#This Row],[CAREA]]</f>
        <v>4.6526229626597977E-5</v>
      </c>
      <c r="Z18">
        <v>2.4278300000000002</v>
      </c>
      <c r="AA18">
        <f>-(Table6[[#This Row],[time]]-2)*2</f>
        <v>-0.85566000000000031</v>
      </c>
      <c r="AB18">
        <v>79.219700000000003</v>
      </c>
      <c r="AC18">
        <v>25.225300000000001</v>
      </c>
      <c r="AD18">
        <f>Table6[[#This Row],[CFNM]]/Table6[[#This Row],[CAREA]]</f>
        <v>0.31842205915952726</v>
      </c>
      <c r="AE18">
        <v>2.4278300000000002</v>
      </c>
      <c r="AF18">
        <f>-(Table7[[#This Row],[time]]-2)*2</f>
        <v>-0.85566000000000031</v>
      </c>
      <c r="AG18">
        <v>77.757400000000004</v>
      </c>
      <c r="AH18">
        <v>6.94916</v>
      </c>
      <c r="AI18">
        <f>Table7[[#This Row],[CFNM]]/Table7[[#This Row],[CAREA]]</f>
        <v>8.9369757733669078E-2</v>
      </c>
      <c r="AJ18">
        <v>2.4278300000000002</v>
      </c>
      <c r="AK18">
        <f>-(Table8[[#This Row],[time]]-2)*2</f>
        <v>-0.85566000000000031</v>
      </c>
      <c r="AL18">
        <v>83.135999999999996</v>
      </c>
      <c r="AM18">
        <v>38.190800000000003</v>
      </c>
      <c r="AN18">
        <f>Table8[[#This Row],[CFNM]]/Table8[[#This Row],[CAREA]]</f>
        <v>0.45937740569668983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72.374799999999993</v>
      </c>
      <c r="D19">
        <v>2.8589000000000002E-3</v>
      </c>
      <c r="E19">
        <f>Table1[[#This Row],[CFNM]]/Table1[[#This Row],[CAREA]]</f>
        <v>3.9501318138357557E-5</v>
      </c>
      <c r="F19">
        <v>2.4542000000000002</v>
      </c>
      <c r="G19">
        <f>-(Table2[[#This Row],[time]]-2)*2</f>
        <v>-0.90840000000000032</v>
      </c>
      <c r="H19">
        <v>84.517200000000003</v>
      </c>
      <c r="I19">
        <v>29.735099999999999</v>
      </c>
      <c r="J19">
        <f>Table2[[#This Row],[CFNM]]/Table2[[#This Row],[CAREA]]</f>
        <v>0.35182306086808363</v>
      </c>
      <c r="K19">
        <v>2.4542000000000002</v>
      </c>
      <c r="L19">
        <f>-(Table3[[#This Row],[time]]-2)*2</f>
        <v>-0.90840000000000032</v>
      </c>
      <c r="M19">
        <v>62.853000000000002</v>
      </c>
      <c r="N19">
        <v>1.49748E-3</v>
      </c>
      <c r="O19">
        <f>Table3[[#This Row],[CFNM]]/Table3[[#This Row],[CAREA]]</f>
        <v>2.3825115746265094E-5</v>
      </c>
      <c r="P19">
        <v>2.4542000000000002</v>
      </c>
      <c r="Q19">
        <f>-(Table4[[#This Row],[time]]-2)*2</f>
        <v>-0.90840000000000032</v>
      </c>
      <c r="R19">
        <v>77.039199999999994</v>
      </c>
      <c r="S19">
        <v>28.7409</v>
      </c>
      <c r="T19">
        <f>Table4[[#This Row],[CFNM]]/Table4[[#This Row],[CAREA]]</f>
        <v>0.37306851576859573</v>
      </c>
      <c r="U19">
        <v>2.4542000000000002</v>
      </c>
      <c r="V19">
        <f>-(Table5[[#This Row],[time]]-2)*2</f>
        <v>-0.90840000000000032</v>
      </c>
      <c r="W19">
        <v>82.700299999999999</v>
      </c>
      <c r="X19">
        <v>3.6853400000000001E-3</v>
      </c>
      <c r="Y19">
        <f>Table5[[#This Row],[CFNM]]/Table5[[#This Row],[CAREA]]</f>
        <v>4.4562595298928782E-5</v>
      </c>
      <c r="Z19">
        <v>2.4542000000000002</v>
      </c>
      <c r="AA19">
        <f>-(Table6[[#This Row],[time]]-2)*2</f>
        <v>-0.90840000000000032</v>
      </c>
      <c r="AB19">
        <v>78.286199999999994</v>
      </c>
      <c r="AC19">
        <v>27.7303</v>
      </c>
      <c r="AD19">
        <f>Table6[[#This Row],[CFNM]]/Table6[[#This Row],[CAREA]]</f>
        <v>0.35421696288745658</v>
      </c>
      <c r="AE19">
        <v>2.4542000000000002</v>
      </c>
      <c r="AF19">
        <f>-(Table7[[#This Row],[time]]-2)*2</f>
        <v>-0.90840000000000032</v>
      </c>
      <c r="AG19">
        <v>76.976100000000002</v>
      </c>
      <c r="AH19">
        <v>6.0072700000000001</v>
      </c>
      <c r="AI19">
        <f>Table7[[#This Row],[CFNM]]/Table7[[#This Row],[CAREA]]</f>
        <v>7.8040716534093044E-2</v>
      </c>
      <c r="AJ19">
        <v>2.4542000000000002</v>
      </c>
      <c r="AK19">
        <f>-(Table8[[#This Row],[time]]-2)*2</f>
        <v>-0.90840000000000032</v>
      </c>
      <c r="AL19">
        <v>83.030299999999997</v>
      </c>
      <c r="AM19">
        <v>40.452800000000003</v>
      </c>
      <c r="AN19">
        <f>Table8[[#This Row],[CFNM]]/Table8[[#This Row],[CAREA]]</f>
        <v>0.48720527325566698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70.079700000000003</v>
      </c>
      <c r="D20">
        <v>2.4956000000000002E-3</v>
      </c>
      <c r="E20">
        <f>Table1[[#This Row],[CFNM]]/Table1[[#This Row],[CAREA]]</f>
        <v>3.5610883037455927E-5</v>
      </c>
      <c r="F20">
        <v>2.5061499999999999</v>
      </c>
      <c r="G20">
        <f>-(Table2[[#This Row],[time]]-2)*2</f>
        <v>-1.0122999999999998</v>
      </c>
      <c r="H20">
        <v>83.771299999999997</v>
      </c>
      <c r="I20">
        <v>31.668800000000001</v>
      </c>
      <c r="J20">
        <f>Table2[[#This Row],[CFNM]]/Table2[[#This Row],[CAREA]]</f>
        <v>0.37803877939103253</v>
      </c>
      <c r="K20">
        <v>2.5061499999999999</v>
      </c>
      <c r="L20">
        <f>-(Table3[[#This Row],[time]]-2)*2</f>
        <v>-1.0122999999999998</v>
      </c>
      <c r="M20">
        <v>61.567599999999999</v>
      </c>
      <c r="N20">
        <v>1.3443400000000001E-3</v>
      </c>
      <c r="O20">
        <f>Table3[[#This Row],[CFNM]]/Table3[[#This Row],[CAREA]]</f>
        <v>2.1835186039410341E-5</v>
      </c>
      <c r="P20">
        <v>2.5061499999999999</v>
      </c>
      <c r="Q20">
        <f>-(Table4[[#This Row],[time]]-2)*2</f>
        <v>-1.0122999999999998</v>
      </c>
      <c r="R20">
        <v>76.406599999999997</v>
      </c>
      <c r="S20">
        <v>30.7607</v>
      </c>
      <c r="T20">
        <f>Table4[[#This Row],[CFNM]]/Table4[[#This Row],[CAREA]]</f>
        <v>0.40259218444479927</v>
      </c>
      <c r="U20">
        <v>2.5061499999999999</v>
      </c>
      <c r="V20">
        <f>-(Table5[[#This Row],[time]]-2)*2</f>
        <v>-1.0122999999999998</v>
      </c>
      <c r="W20">
        <v>82.433899999999994</v>
      </c>
      <c r="X20">
        <v>3.5187E-3</v>
      </c>
      <c r="Y20">
        <f>Table5[[#This Row],[CFNM]]/Table5[[#This Row],[CAREA]]</f>
        <v>4.2685108917569112E-5</v>
      </c>
      <c r="Z20">
        <v>2.5061499999999999</v>
      </c>
      <c r="AA20">
        <f>-(Table6[[#This Row],[time]]-2)*2</f>
        <v>-1.0122999999999998</v>
      </c>
      <c r="AB20">
        <v>77.365600000000001</v>
      </c>
      <c r="AC20">
        <v>29.911799999999999</v>
      </c>
      <c r="AD20">
        <f>Table6[[#This Row],[CFNM]]/Table6[[#This Row],[CAREA]]</f>
        <v>0.38662919954088121</v>
      </c>
      <c r="AE20">
        <v>2.5061499999999999</v>
      </c>
      <c r="AF20">
        <f>-(Table7[[#This Row],[time]]-2)*2</f>
        <v>-1.0122999999999998</v>
      </c>
      <c r="AG20">
        <v>76.304900000000004</v>
      </c>
      <c r="AH20">
        <v>5.2422000000000004</v>
      </c>
      <c r="AI20">
        <f>Table7[[#This Row],[CFNM]]/Table7[[#This Row],[CAREA]]</f>
        <v>6.8700699430836024E-2</v>
      </c>
      <c r="AJ20">
        <v>2.5061499999999999</v>
      </c>
      <c r="AK20">
        <f>-(Table8[[#This Row],[time]]-2)*2</f>
        <v>-1.0122999999999998</v>
      </c>
      <c r="AL20">
        <v>83.104200000000006</v>
      </c>
      <c r="AM20">
        <v>42.455800000000004</v>
      </c>
      <c r="AN20">
        <f>Table8[[#This Row],[CFNM]]/Table8[[#This Row],[CAREA]]</f>
        <v>0.51087429997521183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67.752300000000005</v>
      </c>
      <c r="D21">
        <v>2.3137600000000002E-3</v>
      </c>
      <c r="E21">
        <f>Table1[[#This Row],[CFNM]]/Table1[[#This Row],[CAREA]]</f>
        <v>3.4150279769100088E-5</v>
      </c>
      <c r="F21">
        <v>2.5507599999999999</v>
      </c>
      <c r="G21">
        <f>-(Table2[[#This Row],[time]]-2)*2</f>
        <v>-1.1015199999999998</v>
      </c>
      <c r="H21">
        <v>82.982399999999998</v>
      </c>
      <c r="I21">
        <v>33.688200000000002</v>
      </c>
      <c r="J21">
        <f>Table2[[#This Row],[CFNM]]/Table2[[#This Row],[CAREA]]</f>
        <v>0.40596801249421566</v>
      </c>
      <c r="K21">
        <v>2.5507599999999999</v>
      </c>
      <c r="L21">
        <f>-(Table3[[#This Row],[time]]-2)*2</f>
        <v>-1.1015199999999998</v>
      </c>
      <c r="M21">
        <v>57.600299999999997</v>
      </c>
      <c r="N21">
        <v>1.1975099999999999E-3</v>
      </c>
      <c r="O21">
        <f>Table3[[#This Row],[CFNM]]/Table3[[#This Row],[CAREA]]</f>
        <v>2.0789995885438098E-5</v>
      </c>
      <c r="P21">
        <v>2.5507599999999999</v>
      </c>
      <c r="Q21">
        <f>-(Table4[[#This Row],[time]]-2)*2</f>
        <v>-1.1015199999999998</v>
      </c>
      <c r="R21">
        <v>75.712999999999994</v>
      </c>
      <c r="S21">
        <v>32.893999999999998</v>
      </c>
      <c r="T21">
        <f>Table4[[#This Row],[CFNM]]/Table4[[#This Row],[CAREA]]</f>
        <v>0.43445643416586321</v>
      </c>
      <c r="U21">
        <v>2.5507599999999999</v>
      </c>
      <c r="V21">
        <f>-(Table5[[#This Row],[time]]-2)*2</f>
        <v>-1.1015199999999998</v>
      </c>
      <c r="W21">
        <v>81.970500000000001</v>
      </c>
      <c r="X21">
        <v>3.3431300000000001E-3</v>
      </c>
      <c r="Y21">
        <f>Table5[[#This Row],[CFNM]]/Table5[[#This Row],[CAREA]]</f>
        <v>4.0784550539523367E-5</v>
      </c>
      <c r="Z21">
        <v>2.5507599999999999</v>
      </c>
      <c r="AA21">
        <f>-(Table6[[#This Row],[time]]-2)*2</f>
        <v>-1.1015199999999998</v>
      </c>
      <c r="AB21">
        <v>76.687200000000004</v>
      </c>
      <c r="AC21">
        <v>32.191600000000001</v>
      </c>
      <c r="AD21">
        <f>Table6[[#This Row],[CFNM]]/Table6[[#This Row],[CAREA]]</f>
        <v>0.41977800728152809</v>
      </c>
      <c r="AE21">
        <v>2.5507599999999999</v>
      </c>
      <c r="AF21">
        <f>-(Table7[[#This Row],[time]]-2)*2</f>
        <v>-1.1015199999999998</v>
      </c>
      <c r="AG21">
        <v>75.613399999999999</v>
      </c>
      <c r="AH21">
        <v>4.4754100000000001</v>
      </c>
      <c r="AI21">
        <f>Table7[[#This Row],[CFNM]]/Table7[[#This Row],[CAREA]]</f>
        <v>5.9188053969270002E-2</v>
      </c>
      <c r="AJ21">
        <v>2.5507599999999999</v>
      </c>
      <c r="AK21">
        <f>-(Table8[[#This Row],[time]]-2)*2</f>
        <v>-1.1015199999999998</v>
      </c>
      <c r="AL21">
        <v>83.117999999999995</v>
      </c>
      <c r="AM21">
        <v>44.633699999999997</v>
      </c>
      <c r="AN21">
        <f>Table8[[#This Row],[CFNM]]/Table8[[#This Row],[CAREA]]</f>
        <v>0.53699198729517073</v>
      </c>
    </row>
    <row r="22" spans="1:40" x14ac:dyDescent="0.3">
      <c r="A22">
        <v>2.60453</v>
      </c>
      <c r="B22">
        <f>-(Table1[[#This Row],[time]]-2)*2</f>
        <v>-1.20906</v>
      </c>
      <c r="C22">
        <v>66.314700000000002</v>
      </c>
      <c r="D22">
        <v>2.1505600000000001E-3</v>
      </c>
      <c r="E22">
        <f>Table1[[#This Row],[CFNM]]/Table1[[#This Row],[CAREA]]</f>
        <v>3.2429612137278763E-5</v>
      </c>
      <c r="F22">
        <v>2.60453</v>
      </c>
      <c r="G22">
        <f>-(Table2[[#This Row],[time]]-2)*2</f>
        <v>-1.20906</v>
      </c>
      <c r="H22">
        <v>82.242500000000007</v>
      </c>
      <c r="I22">
        <v>35.448099999999997</v>
      </c>
      <c r="J22">
        <f>Table2[[#This Row],[CFNM]]/Table2[[#This Row],[CAREA]]</f>
        <v>0.43101924187615887</v>
      </c>
      <c r="K22">
        <v>2.60453</v>
      </c>
      <c r="L22">
        <f>-(Table3[[#This Row],[time]]-2)*2</f>
        <v>-1.20906</v>
      </c>
      <c r="M22">
        <v>56.415300000000002</v>
      </c>
      <c r="N22">
        <v>1.0773600000000001E-3</v>
      </c>
      <c r="O22">
        <f>Table3[[#This Row],[CFNM]]/Table3[[#This Row],[CAREA]]</f>
        <v>1.9096947104774769E-5</v>
      </c>
      <c r="P22">
        <v>2.60453</v>
      </c>
      <c r="Q22">
        <f>-(Table4[[#This Row],[time]]-2)*2</f>
        <v>-1.20906</v>
      </c>
      <c r="R22">
        <v>75.100099999999998</v>
      </c>
      <c r="S22">
        <v>34.814900000000002</v>
      </c>
      <c r="T22">
        <f>Table4[[#This Row],[CFNM]]/Table4[[#This Row],[CAREA]]</f>
        <v>0.463579941970783</v>
      </c>
      <c r="U22">
        <v>2.60453</v>
      </c>
      <c r="V22">
        <f>-(Table5[[#This Row],[time]]-2)*2</f>
        <v>-1.20906</v>
      </c>
      <c r="W22">
        <v>81.446200000000005</v>
      </c>
      <c r="X22">
        <v>3.1868600000000001E-3</v>
      </c>
      <c r="Y22">
        <f>Table5[[#This Row],[CFNM]]/Table5[[#This Row],[CAREA]]</f>
        <v>3.9128406236263936E-5</v>
      </c>
      <c r="Z22">
        <v>2.60453</v>
      </c>
      <c r="AA22">
        <f>-(Table6[[#This Row],[time]]-2)*2</f>
        <v>-1.20906</v>
      </c>
      <c r="AB22">
        <v>75.7624</v>
      </c>
      <c r="AC22">
        <v>34.227400000000003</v>
      </c>
      <c r="AD22">
        <f>Table6[[#This Row],[CFNM]]/Table6[[#This Row],[CAREA]]</f>
        <v>0.45177291110102114</v>
      </c>
      <c r="AE22">
        <v>2.60453</v>
      </c>
      <c r="AF22">
        <f>-(Table7[[#This Row],[time]]-2)*2</f>
        <v>-1.20906</v>
      </c>
      <c r="AG22">
        <v>74.918800000000005</v>
      </c>
      <c r="AH22">
        <v>3.8454899999999999</v>
      </c>
      <c r="AI22">
        <f>Table7[[#This Row],[CFNM]]/Table7[[#This Row],[CAREA]]</f>
        <v>5.1328771950431659E-2</v>
      </c>
      <c r="AJ22">
        <v>2.60453</v>
      </c>
      <c r="AK22">
        <f>-(Table8[[#This Row],[time]]-2)*2</f>
        <v>-1.20906</v>
      </c>
      <c r="AL22">
        <v>83.022499999999994</v>
      </c>
      <c r="AM22">
        <v>46.617600000000003</v>
      </c>
      <c r="AN22">
        <f>Table8[[#This Row],[CFNM]]/Table8[[#This Row],[CAREA]]</f>
        <v>0.56150561594748416</v>
      </c>
    </row>
    <row r="23" spans="1:40" x14ac:dyDescent="0.3">
      <c r="A23">
        <v>2.65273</v>
      </c>
      <c r="B23">
        <f>-(Table1[[#This Row],[time]]-2)*2</f>
        <v>-1.3054600000000001</v>
      </c>
      <c r="C23">
        <v>63.457299999999996</v>
      </c>
      <c r="D23">
        <v>1.9590499999999999E-3</v>
      </c>
      <c r="E23">
        <f>Table1[[#This Row],[CFNM]]/Table1[[#This Row],[CAREA]]</f>
        <v>3.0871940659309488E-5</v>
      </c>
      <c r="F23">
        <v>2.65273</v>
      </c>
      <c r="G23">
        <f>-(Table2[[#This Row],[time]]-2)*2</f>
        <v>-1.3054600000000001</v>
      </c>
      <c r="H23">
        <v>81.403999999999996</v>
      </c>
      <c r="I23">
        <v>37.418999999999997</v>
      </c>
      <c r="J23">
        <f>Table2[[#This Row],[CFNM]]/Table2[[#This Row],[CAREA]]</f>
        <v>0.45967028647240921</v>
      </c>
      <c r="K23">
        <v>2.65273</v>
      </c>
      <c r="L23">
        <f>-(Table3[[#This Row],[time]]-2)*2</f>
        <v>-1.3054600000000001</v>
      </c>
      <c r="M23">
        <v>52.4617</v>
      </c>
      <c r="N23">
        <v>9.4366299999999997E-4</v>
      </c>
      <c r="O23">
        <f>Table3[[#This Row],[CFNM]]/Table3[[#This Row],[CAREA]]</f>
        <v>1.7987655756485207E-5</v>
      </c>
      <c r="P23">
        <v>2.65273</v>
      </c>
      <c r="Q23">
        <f>-(Table4[[#This Row],[time]]-2)*2</f>
        <v>-1.3054600000000001</v>
      </c>
      <c r="R23">
        <v>74.363399999999999</v>
      </c>
      <c r="S23">
        <v>37.010300000000001</v>
      </c>
      <c r="T23">
        <f>Table4[[#This Row],[CFNM]]/Table4[[#This Row],[CAREA]]</f>
        <v>0.49769510269837047</v>
      </c>
      <c r="U23">
        <v>2.65273</v>
      </c>
      <c r="V23">
        <f>-(Table5[[#This Row],[time]]-2)*2</f>
        <v>-1.3054600000000001</v>
      </c>
      <c r="W23">
        <v>80.510300000000001</v>
      </c>
      <c r="X23">
        <v>3.0086900000000001E-3</v>
      </c>
      <c r="Y23">
        <f>Table5[[#This Row],[CFNM]]/Table5[[#This Row],[CAREA]]</f>
        <v>3.7370249520868759E-5</v>
      </c>
      <c r="Z23">
        <v>2.65273</v>
      </c>
      <c r="AA23">
        <f>-(Table6[[#This Row],[time]]-2)*2</f>
        <v>-1.3054600000000001</v>
      </c>
      <c r="AB23">
        <v>74.459000000000003</v>
      </c>
      <c r="AC23">
        <v>36.5715</v>
      </c>
      <c r="AD23">
        <f>Table6[[#This Row],[CFNM]]/Table6[[#This Row],[CAREA]]</f>
        <v>0.49116292187646893</v>
      </c>
      <c r="AE23">
        <v>2.65273</v>
      </c>
      <c r="AF23">
        <f>-(Table7[[#This Row],[time]]-2)*2</f>
        <v>-1.3054600000000001</v>
      </c>
      <c r="AG23">
        <v>74.144300000000001</v>
      </c>
      <c r="AH23">
        <v>3.1451899999999999</v>
      </c>
      <c r="AI23">
        <f>Table7[[#This Row],[CFNM]]/Table7[[#This Row],[CAREA]]</f>
        <v>4.2419848862286107E-2</v>
      </c>
      <c r="AJ23">
        <v>2.65273</v>
      </c>
      <c r="AK23">
        <f>-(Table8[[#This Row],[time]]-2)*2</f>
        <v>-1.3054600000000001</v>
      </c>
      <c r="AL23">
        <v>82.299899999999994</v>
      </c>
      <c r="AM23">
        <v>48.887799999999999</v>
      </c>
      <c r="AN23">
        <f>Table8[[#This Row],[CFNM]]/Table8[[#This Row],[CAREA]]</f>
        <v>0.59402016284345427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59.949800000000003</v>
      </c>
      <c r="D24">
        <v>1.7912099999999999E-3</v>
      </c>
      <c r="E24">
        <f>Table1[[#This Row],[CFNM]]/Table1[[#This Row],[CAREA]]</f>
        <v>2.9878498343614155E-5</v>
      </c>
      <c r="F24">
        <v>2.7006199999999998</v>
      </c>
      <c r="G24">
        <f>-(Table2[[#This Row],[time]]-2)*2</f>
        <v>-1.4012399999999996</v>
      </c>
      <c r="H24">
        <v>80.706599999999995</v>
      </c>
      <c r="I24">
        <v>39.1404</v>
      </c>
      <c r="J24">
        <f>Table2[[#This Row],[CFNM]]/Table2[[#This Row],[CAREA]]</f>
        <v>0.48497148932057604</v>
      </c>
      <c r="K24">
        <v>2.7006199999999998</v>
      </c>
      <c r="L24">
        <f>-(Table3[[#This Row],[time]]-2)*2</f>
        <v>-1.4012399999999996</v>
      </c>
      <c r="M24">
        <v>50.160200000000003</v>
      </c>
      <c r="N24">
        <v>8.3095200000000004E-4</v>
      </c>
      <c r="O24">
        <f>Table3[[#This Row],[CFNM]]/Table3[[#This Row],[CAREA]]</f>
        <v>1.6565962655651294E-5</v>
      </c>
      <c r="P24">
        <v>2.7006199999999998</v>
      </c>
      <c r="Q24">
        <f>-(Table4[[#This Row],[time]]-2)*2</f>
        <v>-1.4012399999999996</v>
      </c>
      <c r="R24">
        <v>73.695999999999998</v>
      </c>
      <c r="S24">
        <v>38.8992</v>
      </c>
      <c r="T24">
        <f>Table4[[#This Row],[CFNM]]/Table4[[#This Row],[CAREA]]</f>
        <v>0.5278332609639601</v>
      </c>
      <c r="U24">
        <v>2.7006199999999998</v>
      </c>
      <c r="V24">
        <f>-(Table5[[#This Row],[time]]-2)*2</f>
        <v>-1.4012399999999996</v>
      </c>
      <c r="W24">
        <v>80.145499999999998</v>
      </c>
      <c r="X24">
        <v>2.8394000000000002E-3</v>
      </c>
      <c r="Y24">
        <f>Table5[[#This Row],[CFNM]]/Table5[[#This Row],[CAREA]]</f>
        <v>3.5428065206405854E-5</v>
      </c>
      <c r="Z24">
        <v>2.7006199999999998</v>
      </c>
      <c r="AA24">
        <f>-(Table6[[#This Row],[time]]-2)*2</f>
        <v>-1.4012399999999996</v>
      </c>
      <c r="AB24">
        <v>73.520300000000006</v>
      </c>
      <c r="AC24">
        <v>38.639200000000002</v>
      </c>
      <c r="AD24">
        <f>Table6[[#This Row],[CFNM]]/Table6[[#This Row],[CAREA]]</f>
        <v>0.52555824717799027</v>
      </c>
      <c r="AE24">
        <v>2.7006199999999998</v>
      </c>
      <c r="AF24">
        <f>-(Table7[[#This Row],[time]]-2)*2</f>
        <v>-1.4012399999999996</v>
      </c>
      <c r="AG24">
        <v>73.528000000000006</v>
      </c>
      <c r="AH24">
        <v>2.5293700000000001</v>
      </c>
      <c r="AI24">
        <f>Table7[[#This Row],[CFNM]]/Table7[[#This Row],[CAREA]]</f>
        <v>3.4400092481775647E-2</v>
      </c>
      <c r="AJ24">
        <v>2.7006199999999998</v>
      </c>
      <c r="AK24">
        <f>-(Table8[[#This Row],[time]]-2)*2</f>
        <v>-1.4012399999999996</v>
      </c>
      <c r="AL24">
        <v>82.161600000000007</v>
      </c>
      <c r="AM24">
        <v>50.873100000000001</v>
      </c>
      <c r="AN24">
        <f>Table8[[#This Row],[CFNM]]/Table8[[#This Row],[CAREA]]</f>
        <v>0.6191834141496757</v>
      </c>
    </row>
    <row r="25" spans="1:40" x14ac:dyDescent="0.3">
      <c r="A25">
        <v>2.75176</v>
      </c>
      <c r="B25">
        <f>-(Table1[[#This Row],[time]]-2)*2</f>
        <v>-1.50352</v>
      </c>
      <c r="C25">
        <v>55.5246</v>
      </c>
      <c r="D25">
        <v>1.63397E-3</v>
      </c>
      <c r="E25">
        <f>Table1[[#This Row],[CFNM]]/Table1[[#This Row],[CAREA]]</f>
        <v>2.9427857202032973E-5</v>
      </c>
      <c r="F25">
        <v>2.75176</v>
      </c>
      <c r="G25">
        <f>-(Table2[[#This Row],[time]]-2)*2</f>
        <v>-1.50352</v>
      </c>
      <c r="H25">
        <v>80.015000000000001</v>
      </c>
      <c r="I25">
        <v>40.817700000000002</v>
      </c>
      <c r="J25">
        <f>Table2[[#This Row],[CFNM]]/Table2[[#This Row],[CAREA]]</f>
        <v>0.51012560144972818</v>
      </c>
      <c r="K25">
        <v>2.75176</v>
      </c>
      <c r="L25">
        <f>-(Table3[[#This Row],[time]]-2)*2</f>
        <v>-1.50352</v>
      </c>
      <c r="M25">
        <v>50.199599999999997</v>
      </c>
      <c r="N25">
        <v>7.1962100000000004E-4</v>
      </c>
      <c r="O25">
        <f>Table3[[#This Row],[CFNM]]/Table3[[#This Row],[CAREA]]</f>
        <v>1.433519390592754E-5</v>
      </c>
      <c r="P25">
        <v>2.75176</v>
      </c>
      <c r="Q25">
        <f>-(Table4[[#This Row],[time]]-2)*2</f>
        <v>-1.50352</v>
      </c>
      <c r="R25">
        <v>73.043099999999995</v>
      </c>
      <c r="S25">
        <v>40.743600000000001</v>
      </c>
      <c r="T25">
        <f>Table4[[#This Row],[CFNM]]/Table4[[#This Row],[CAREA]]</f>
        <v>0.55780217433268853</v>
      </c>
      <c r="U25">
        <v>2.75176</v>
      </c>
      <c r="V25">
        <f>-(Table5[[#This Row],[time]]-2)*2</f>
        <v>-1.50352</v>
      </c>
      <c r="W25">
        <v>79.701899999999995</v>
      </c>
      <c r="X25">
        <v>2.6692899999999999E-3</v>
      </c>
      <c r="Y25">
        <f>Table5[[#This Row],[CFNM]]/Table5[[#This Row],[CAREA]]</f>
        <v>3.3490920542672132E-5</v>
      </c>
      <c r="Z25">
        <v>2.75176</v>
      </c>
      <c r="AA25">
        <f>-(Table6[[#This Row],[time]]-2)*2</f>
        <v>-1.50352</v>
      </c>
      <c r="AB25">
        <v>73.010400000000004</v>
      </c>
      <c r="AC25">
        <v>40.710900000000002</v>
      </c>
      <c r="AD25">
        <f>Table6[[#This Row],[CFNM]]/Table6[[#This Row],[CAREA]]</f>
        <v>0.55760412215246047</v>
      </c>
      <c r="AE25">
        <v>2.75176</v>
      </c>
      <c r="AF25">
        <f>-(Table7[[#This Row],[time]]-2)*2</f>
        <v>-1.50352</v>
      </c>
      <c r="AG25">
        <v>72.918999999999997</v>
      </c>
      <c r="AH25">
        <v>2.0212400000000001</v>
      </c>
      <c r="AI25">
        <f>Table7[[#This Row],[CFNM]]/Table7[[#This Row],[CAREA]]</f>
        <v>2.7718975849915662E-2</v>
      </c>
      <c r="AJ25">
        <v>2.75176</v>
      </c>
      <c r="AK25">
        <f>-(Table8[[#This Row],[time]]-2)*2</f>
        <v>-1.50352</v>
      </c>
      <c r="AL25">
        <v>82.078299999999999</v>
      </c>
      <c r="AM25">
        <v>52.802</v>
      </c>
      <c r="AN25">
        <f>Table8[[#This Row],[CFNM]]/Table8[[#This Row],[CAREA]]</f>
        <v>0.64331254424129158</v>
      </c>
    </row>
    <row r="26" spans="1:40" x14ac:dyDescent="0.3">
      <c r="A26">
        <v>2.80444</v>
      </c>
      <c r="B26">
        <f>-(Table1[[#This Row],[time]]-2)*2</f>
        <v>-1.6088800000000001</v>
      </c>
      <c r="C26">
        <v>54.121200000000002</v>
      </c>
      <c r="D26">
        <v>1.4844299999999999E-3</v>
      </c>
      <c r="E26">
        <f>Table1[[#This Row],[CFNM]]/Table1[[#This Row],[CAREA]]</f>
        <v>2.7427884082392848E-5</v>
      </c>
      <c r="F26">
        <v>2.80444</v>
      </c>
      <c r="G26">
        <f>-(Table2[[#This Row],[time]]-2)*2</f>
        <v>-1.6088800000000001</v>
      </c>
      <c r="H26">
        <v>79.336799999999997</v>
      </c>
      <c r="I26">
        <v>42.476500000000001</v>
      </c>
      <c r="J26">
        <f>Table2[[#This Row],[CFNM]]/Table2[[#This Row],[CAREA]]</f>
        <v>0.53539467182946632</v>
      </c>
      <c r="K26">
        <v>2.80444</v>
      </c>
      <c r="L26">
        <f>-(Table3[[#This Row],[time]]-2)*2</f>
        <v>-1.6088800000000001</v>
      </c>
      <c r="M26">
        <v>43.266199999999998</v>
      </c>
      <c r="N26">
        <v>6.1657300000000003E-4</v>
      </c>
      <c r="O26">
        <f>Table3[[#This Row],[CFNM]]/Table3[[#This Row],[CAREA]]</f>
        <v>1.4250685292445375E-5</v>
      </c>
      <c r="P26">
        <v>2.80444</v>
      </c>
      <c r="Q26">
        <f>-(Table4[[#This Row],[time]]-2)*2</f>
        <v>-1.6088800000000001</v>
      </c>
      <c r="R26">
        <v>72.411600000000007</v>
      </c>
      <c r="S26">
        <v>42.505299999999998</v>
      </c>
      <c r="T26">
        <f>Table4[[#This Row],[CFNM]]/Table4[[#This Row],[CAREA]]</f>
        <v>0.58699572996591698</v>
      </c>
      <c r="U26">
        <v>2.80444</v>
      </c>
      <c r="V26">
        <f>-(Table5[[#This Row],[time]]-2)*2</f>
        <v>-1.6088800000000001</v>
      </c>
      <c r="W26">
        <v>79.203199999999995</v>
      </c>
      <c r="X26">
        <v>2.4942200000000001E-3</v>
      </c>
      <c r="Y26">
        <f>Table5[[#This Row],[CFNM]]/Table5[[#This Row],[CAREA]]</f>
        <v>3.1491404387701507E-5</v>
      </c>
      <c r="Z26">
        <v>2.80444</v>
      </c>
      <c r="AA26">
        <f>-(Table6[[#This Row],[time]]-2)*2</f>
        <v>-1.6088800000000001</v>
      </c>
      <c r="AB26">
        <v>72.2136</v>
      </c>
      <c r="AC26">
        <v>42.770299999999999</v>
      </c>
      <c r="AD26">
        <f>Table6[[#This Row],[CFNM]]/Table6[[#This Row],[CAREA]]</f>
        <v>0.5922748623527978</v>
      </c>
      <c r="AE26">
        <v>2.80444</v>
      </c>
      <c r="AF26">
        <f>-(Table7[[#This Row],[time]]-2)*2</f>
        <v>-1.6088800000000001</v>
      </c>
      <c r="AG26">
        <v>72.331599999999995</v>
      </c>
      <c r="AH26">
        <v>1.64374</v>
      </c>
      <c r="AI26">
        <f>Table7[[#This Row],[CFNM]]/Table7[[#This Row],[CAREA]]</f>
        <v>2.2725060692698629E-2</v>
      </c>
      <c r="AJ26">
        <v>2.80444</v>
      </c>
      <c r="AK26">
        <f>-(Table8[[#This Row],[time]]-2)*2</f>
        <v>-1.6088800000000001</v>
      </c>
      <c r="AL26">
        <v>82.106899999999996</v>
      </c>
      <c r="AM26">
        <v>54.674399999999999</v>
      </c>
      <c r="AN26">
        <f>Table8[[#This Row],[CFNM]]/Table8[[#This Row],[CAREA]]</f>
        <v>0.66589287867402136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50.848999999999997</v>
      </c>
      <c r="D27">
        <v>1.3425399999999999E-3</v>
      </c>
      <c r="E27">
        <f>Table1[[#This Row],[CFNM]]/Table1[[#This Row],[CAREA]]</f>
        <v>2.6402485791264331E-5</v>
      </c>
      <c r="F27">
        <v>2.8583699999999999</v>
      </c>
      <c r="G27">
        <f>-(Table2[[#This Row],[time]]-2)*2</f>
        <v>-1.7167399999999997</v>
      </c>
      <c r="H27">
        <v>78.674800000000005</v>
      </c>
      <c r="I27">
        <v>44.111600000000003</v>
      </c>
      <c r="J27">
        <f>Table2[[#This Row],[CFNM]]/Table2[[#This Row],[CAREA]]</f>
        <v>0.56068270907584128</v>
      </c>
      <c r="K27">
        <v>2.8583699999999999</v>
      </c>
      <c r="L27">
        <f>-(Table3[[#This Row],[time]]-2)*2</f>
        <v>-1.7167399999999997</v>
      </c>
      <c r="M27">
        <v>40.387500000000003</v>
      </c>
      <c r="N27">
        <v>5.2557899999999998E-4</v>
      </c>
      <c r="O27">
        <f>Table3[[#This Row],[CFNM]]/Table3[[#This Row],[CAREA]]</f>
        <v>1.3013407613741875E-5</v>
      </c>
      <c r="P27">
        <v>2.8583699999999999</v>
      </c>
      <c r="Q27">
        <f>-(Table4[[#This Row],[time]]-2)*2</f>
        <v>-1.7167399999999997</v>
      </c>
      <c r="R27">
        <v>71.760000000000005</v>
      </c>
      <c r="S27">
        <v>44.209699999999998</v>
      </c>
      <c r="T27">
        <f>Table4[[#This Row],[CFNM]]/Table4[[#This Row],[CAREA]]</f>
        <v>0.61607720178372349</v>
      </c>
      <c r="U27">
        <v>2.8583699999999999</v>
      </c>
      <c r="V27">
        <f>-(Table5[[#This Row],[time]]-2)*2</f>
        <v>-1.7167399999999997</v>
      </c>
      <c r="W27">
        <v>77.107399999999998</v>
      </c>
      <c r="X27">
        <v>2.3169200000000001E-3</v>
      </c>
      <c r="Y27">
        <f>Table5[[#This Row],[CFNM]]/Table5[[#This Row],[CAREA]]</f>
        <v>3.0047959080451425E-5</v>
      </c>
      <c r="Z27">
        <v>2.8583699999999999</v>
      </c>
      <c r="AA27">
        <f>-(Table6[[#This Row],[time]]-2)*2</f>
        <v>-1.7167399999999997</v>
      </c>
      <c r="AB27">
        <v>71.093100000000007</v>
      </c>
      <c r="AC27">
        <v>44.770099999999999</v>
      </c>
      <c r="AD27">
        <f>Table6[[#This Row],[CFNM]]/Table6[[#This Row],[CAREA]]</f>
        <v>0.62973903233928463</v>
      </c>
      <c r="AE27">
        <v>2.8583699999999999</v>
      </c>
      <c r="AF27">
        <f>-(Table7[[#This Row],[time]]-2)*2</f>
        <v>-1.7167399999999997</v>
      </c>
      <c r="AG27">
        <v>71.777600000000007</v>
      </c>
      <c r="AH27">
        <v>1.2633799999999999</v>
      </c>
      <c r="AI27">
        <f>Table7[[#This Row],[CFNM]]/Table7[[#This Row],[CAREA]]</f>
        <v>1.7601312944428342E-2</v>
      </c>
      <c r="AJ27">
        <v>2.8583699999999999</v>
      </c>
      <c r="AK27">
        <f>-(Table8[[#This Row],[time]]-2)*2</f>
        <v>-1.7167399999999997</v>
      </c>
      <c r="AL27">
        <v>81.951499999999996</v>
      </c>
      <c r="AM27">
        <v>56.518700000000003</v>
      </c>
      <c r="AN27">
        <f>Table8[[#This Row],[CFNM]]/Table8[[#This Row],[CAREA]]</f>
        <v>0.68966034788869035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45.589199999999998</v>
      </c>
      <c r="D28">
        <v>1.1843400000000001E-3</v>
      </c>
      <c r="E28">
        <f>Table1[[#This Row],[CFNM]]/Table1[[#This Row],[CAREA]]</f>
        <v>2.5978521228712065E-5</v>
      </c>
      <c r="F28">
        <v>2.9134199999999999</v>
      </c>
      <c r="G28">
        <f>-(Table2[[#This Row],[time]]-2)*2</f>
        <v>-1.8268399999999998</v>
      </c>
      <c r="H28">
        <v>77.856899999999996</v>
      </c>
      <c r="I28">
        <v>46.038200000000003</v>
      </c>
      <c r="J28">
        <f>Table2[[#This Row],[CFNM]]/Table2[[#This Row],[CAREA]]</f>
        <v>0.59131817475393966</v>
      </c>
      <c r="K28">
        <v>2.9134199999999999</v>
      </c>
      <c r="L28">
        <f>-(Table3[[#This Row],[time]]-2)*2</f>
        <v>-1.8268399999999998</v>
      </c>
      <c r="M28">
        <v>36.366199999999999</v>
      </c>
      <c r="N28">
        <v>4.2945199999999998E-4</v>
      </c>
      <c r="O28">
        <f>Table3[[#This Row],[CFNM]]/Table3[[#This Row],[CAREA]]</f>
        <v>1.1809097458629166E-5</v>
      </c>
      <c r="P28">
        <v>2.9134199999999999</v>
      </c>
      <c r="Q28">
        <f>-(Table4[[#This Row],[time]]-2)*2</f>
        <v>-1.8268399999999998</v>
      </c>
      <c r="R28">
        <v>71.054699999999997</v>
      </c>
      <c r="S28">
        <v>46.177199999999999</v>
      </c>
      <c r="T28">
        <f>Table4[[#This Row],[CFNM]]/Table4[[#This Row],[CAREA]]</f>
        <v>0.64988241453415474</v>
      </c>
      <c r="U28">
        <v>2.9134199999999999</v>
      </c>
      <c r="V28">
        <f>-(Table5[[#This Row],[time]]-2)*2</f>
        <v>-1.8268399999999998</v>
      </c>
      <c r="W28">
        <v>75.321600000000004</v>
      </c>
      <c r="X28">
        <v>2.11546E-3</v>
      </c>
      <c r="Y28">
        <f>Table5[[#This Row],[CFNM]]/Table5[[#This Row],[CAREA]]</f>
        <v>2.8085701843827003E-5</v>
      </c>
      <c r="Z28">
        <v>2.9134199999999999</v>
      </c>
      <c r="AA28">
        <f>-(Table6[[#This Row],[time]]-2)*2</f>
        <v>-1.8268399999999998</v>
      </c>
      <c r="AB28">
        <v>70.540300000000002</v>
      </c>
      <c r="AC28">
        <v>47.121699999999997</v>
      </c>
      <c r="AD28">
        <f>Table6[[#This Row],[CFNM]]/Table6[[#This Row],[CAREA]]</f>
        <v>0.66801105183845255</v>
      </c>
      <c r="AE28">
        <v>2.9134199999999999</v>
      </c>
      <c r="AF28">
        <f>-(Table7[[#This Row],[time]]-2)*2</f>
        <v>-1.8268399999999998</v>
      </c>
      <c r="AG28">
        <v>71.237899999999996</v>
      </c>
      <c r="AH28">
        <v>0.85735499999999998</v>
      </c>
      <c r="AI28">
        <f>Table7[[#This Row],[CFNM]]/Table7[[#This Row],[CAREA]]</f>
        <v>1.2035096486561227E-2</v>
      </c>
      <c r="AJ28">
        <v>2.9134199999999999</v>
      </c>
      <c r="AK28">
        <f>-(Table8[[#This Row],[time]]-2)*2</f>
        <v>-1.8268399999999998</v>
      </c>
      <c r="AL28">
        <v>81.978999999999999</v>
      </c>
      <c r="AM28">
        <v>58.655799999999999</v>
      </c>
      <c r="AN28">
        <f>Table8[[#This Row],[CFNM]]/Table8[[#This Row],[CAREA]]</f>
        <v>0.71549787140609178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39.659999999999997</v>
      </c>
      <c r="D29">
        <v>1.05926E-3</v>
      </c>
      <c r="E29">
        <f>Table1[[#This Row],[CFNM]]/Table1[[#This Row],[CAREA]]</f>
        <v>2.6708522440746347E-5</v>
      </c>
      <c r="F29">
        <v>2.9619599999999999</v>
      </c>
      <c r="G29">
        <f>-(Table2[[#This Row],[time]]-2)*2</f>
        <v>-1.9239199999999999</v>
      </c>
      <c r="H29">
        <v>77.092600000000004</v>
      </c>
      <c r="I29">
        <v>47.704000000000001</v>
      </c>
      <c r="J29">
        <f>Table2[[#This Row],[CFNM]]/Table2[[#This Row],[CAREA]]</f>
        <v>0.61878831431291714</v>
      </c>
      <c r="K29">
        <v>2.9619599999999999</v>
      </c>
      <c r="L29">
        <f>-(Table3[[#This Row],[time]]-2)*2</f>
        <v>-1.9239199999999999</v>
      </c>
      <c r="M29">
        <v>33.076500000000003</v>
      </c>
      <c r="N29">
        <v>3.47136E-4</v>
      </c>
      <c r="O29">
        <f>Table3[[#This Row],[CFNM]]/Table3[[#This Row],[CAREA]]</f>
        <v>1.0494943539975511E-5</v>
      </c>
      <c r="P29">
        <v>2.9619599999999999</v>
      </c>
      <c r="Q29">
        <f>-(Table4[[#This Row],[time]]-2)*2</f>
        <v>-1.9239199999999999</v>
      </c>
      <c r="R29">
        <v>70.461500000000001</v>
      </c>
      <c r="S29">
        <v>47.854700000000001</v>
      </c>
      <c r="T29">
        <f>Table4[[#This Row],[CFNM]]/Table4[[#This Row],[CAREA]]</f>
        <v>0.67916096024069883</v>
      </c>
      <c r="U29">
        <v>2.9619599999999999</v>
      </c>
      <c r="V29">
        <f>-(Table5[[#This Row],[time]]-2)*2</f>
        <v>-1.9239199999999999</v>
      </c>
      <c r="W29">
        <v>74.2136</v>
      </c>
      <c r="X29">
        <v>1.93895E-3</v>
      </c>
      <c r="Y29">
        <f>Table5[[#This Row],[CFNM]]/Table5[[#This Row],[CAREA]]</f>
        <v>2.6126612911919111E-5</v>
      </c>
      <c r="Z29">
        <v>2.9619599999999999</v>
      </c>
      <c r="AA29">
        <f>-(Table6[[#This Row],[time]]-2)*2</f>
        <v>-1.9239199999999999</v>
      </c>
      <c r="AB29">
        <v>69.518100000000004</v>
      </c>
      <c r="AC29">
        <v>49.221699999999998</v>
      </c>
      <c r="AD29">
        <f>Table6[[#This Row],[CFNM]]/Table6[[#This Row],[CAREA]]</f>
        <v>0.70804150286040612</v>
      </c>
      <c r="AE29">
        <v>2.9619599999999999</v>
      </c>
      <c r="AF29">
        <f>-(Table7[[#This Row],[time]]-2)*2</f>
        <v>-1.9239199999999999</v>
      </c>
      <c r="AG29">
        <v>70.693299999999994</v>
      </c>
      <c r="AH29">
        <v>0.54957900000000004</v>
      </c>
      <c r="AI29">
        <f>Table7[[#This Row],[CFNM]]/Table7[[#This Row],[CAREA]]</f>
        <v>7.7741313533248564E-3</v>
      </c>
      <c r="AJ29">
        <v>2.9619599999999999</v>
      </c>
      <c r="AK29">
        <f>-(Table8[[#This Row],[time]]-2)*2</f>
        <v>-1.9239199999999999</v>
      </c>
      <c r="AL29">
        <v>82.0261</v>
      </c>
      <c r="AM29">
        <v>60.4998</v>
      </c>
      <c r="AN29">
        <f>Table8[[#This Row],[CFNM]]/Table8[[#This Row],[CAREA]]</f>
        <v>0.73756767662975564</v>
      </c>
    </row>
    <row r="30" spans="1:40" x14ac:dyDescent="0.3">
      <c r="A30">
        <v>3</v>
      </c>
      <c r="B30">
        <f>-(Table1[[#This Row],[time]]-2)*2</f>
        <v>-2</v>
      </c>
      <c r="C30">
        <v>34.395000000000003</v>
      </c>
      <c r="D30">
        <v>9.7110199999999995E-4</v>
      </c>
      <c r="E30">
        <f>Table1[[#This Row],[CFNM]]/Table1[[#This Row],[CAREA]]</f>
        <v>2.8233813054222993E-5</v>
      </c>
      <c r="F30">
        <v>3</v>
      </c>
      <c r="G30">
        <f>-(Table2[[#This Row],[time]]-2)*2</f>
        <v>-2</v>
      </c>
      <c r="H30">
        <v>76.503399999999999</v>
      </c>
      <c r="I30">
        <v>49.021799999999999</v>
      </c>
      <c r="J30">
        <f>Table2[[#This Row],[CFNM]]/Table2[[#This Row],[CAREA]]</f>
        <v>0.64077936405440805</v>
      </c>
      <c r="K30">
        <v>3</v>
      </c>
      <c r="L30">
        <f>-(Table3[[#This Row],[time]]-2)*2</f>
        <v>-2</v>
      </c>
      <c r="M30">
        <v>30.4023</v>
      </c>
      <c r="N30">
        <v>2.8523699999999998E-4</v>
      </c>
      <c r="O30">
        <f>Table3[[#This Row],[CFNM]]/Table3[[#This Row],[CAREA]]</f>
        <v>9.3820862237396512E-6</v>
      </c>
      <c r="P30">
        <v>3</v>
      </c>
      <c r="Q30">
        <f>-(Table4[[#This Row],[time]]-2)*2</f>
        <v>-2</v>
      </c>
      <c r="R30">
        <v>69.973600000000005</v>
      </c>
      <c r="S30">
        <v>49.240499999999997</v>
      </c>
      <c r="T30">
        <f>Table4[[#This Row],[CFNM]]/Table4[[#This Row],[CAREA]]</f>
        <v>0.70370111013296432</v>
      </c>
      <c r="U30">
        <v>3</v>
      </c>
      <c r="V30">
        <f>-(Table5[[#This Row],[time]]-2)*2</f>
        <v>-2</v>
      </c>
      <c r="W30">
        <v>73.526899999999998</v>
      </c>
      <c r="X30">
        <v>1.7991000000000001E-3</v>
      </c>
      <c r="Y30">
        <f>Table5[[#This Row],[CFNM]]/Table5[[#This Row],[CAREA]]</f>
        <v>2.4468595847234142E-5</v>
      </c>
      <c r="Z30">
        <v>3</v>
      </c>
      <c r="AA30">
        <f>-(Table6[[#This Row],[time]]-2)*2</f>
        <v>-2</v>
      </c>
      <c r="AB30">
        <v>68.451999999999998</v>
      </c>
      <c r="AC30">
        <v>50.945500000000003</v>
      </c>
      <c r="AD30">
        <f>Table6[[#This Row],[CFNM]]/Table6[[#This Row],[CAREA]]</f>
        <v>0.74425144626891837</v>
      </c>
      <c r="AE30">
        <v>3</v>
      </c>
      <c r="AF30">
        <f>-(Table7[[#This Row],[time]]-2)*2</f>
        <v>-2</v>
      </c>
      <c r="AG30">
        <v>70.263900000000007</v>
      </c>
      <c r="AH30">
        <v>0.40781499999999998</v>
      </c>
      <c r="AI30">
        <f>Table7[[#This Row],[CFNM]]/Table7[[#This Row],[CAREA]]</f>
        <v>5.8040473130583411E-3</v>
      </c>
      <c r="AJ30">
        <v>3</v>
      </c>
      <c r="AK30">
        <f>-(Table8[[#This Row],[time]]-2)*2</f>
        <v>-2</v>
      </c>
      <c r="AL30">
        <v>82.035700000000006</v>
      </c>
      <c r="AM30">
        <v>61.948999999999998</v>
      </c>
      <c r="AN30">
        <f>Table8[[#This Row],[CFNM]]/Table8[[#This Row],[CAREA]]</f>
        <v>0.75514684460545833</v>
      </c>
    </row>
    <row r="33" spans="1:40" x14ac:dyDescent="0.3">
      <c r="A33" t="s">
        <v>18</v>
      </c>
      <c r="E33" t="s">
        <v>0</v>
      </c>
    </row>
    <row r="34" spans="1:40" x14ac:dyDescent="0.3">
      <c r="A34" t="s">
        <v>19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80.561099999999996</v>
      </c>
      <c r="D38">
        <v>3.98237</v>
      </c>
      <c r="E38" s="1">
        <f>Table110[[#This Row],[CFNM]]/Table110[[#This Row],[CAREA]]</f>
        <v>4.9432914893168048E-2</v>
      </c>
      <c r="F38">
        <v>2</v>
      </c>
      <c r="G38">
        <f>(Table211[[#This Row],[time]]-2)*2</f>
        <v>0</v>
      </c>
      <c r="H38">
        <v>87.831800000000001</v>
      </c>
      <c r="I38">
        <v>3.8491799999999998E-3</v>
      </c>
      <c r="J38" s="1">
        <f>Table211[[#This Row],[CFNM]]/Table211[[#This Row],[CAREA]]</f>
        <v>4.38244462711683E-5</v>
      </c>
      <c r="K38">
        <v>2</v>
      </c>
      <c r="L38">
        <f>(Table312[[#This Row],[time]]-2)*2</f>
        <v>0</v>
      </c>
      <c r="M38">
        <v>85.166700000000006</v>
      </c>
      <c r="N38">
        <v>3.70054E-3</v>
      </c>
      <c r="O38">
        <f>Table312[[#This Row],[CFNM]]/Table312[[#This Row],[CAREA]]</f>
        <v>4.3450550508590793E-5</v>
      </c>
      <c r="P38">
        <v>2</v>
      </c>
      <c r="Q38">
        <f>(Table413[[#This Row],[time]]-2)*2</f>
        <v>0</v>
      </c>
      <c r="R38">
        <v>79.101699999999994</v>
      </c>
      <c r="S38">
        <v>4.5258399999999997E-3</v>
      </c>
      <c r="T38">
        <f>Table413[[#This Row],[CFNM]]/Table413[[#This Row],[CAREA]]</f>
        <v>5.7215458074858061E-5</v>
      </c>
      <c r="U38">
        <v>2</v>
      </c>
      <c r="V38">
        <f>(Table514[[#This Row],[time]]-2)*2</f>
        <v>0</v>
      </c>
      <c r="W38">
        <v>83.227699999999999</v>
      </c>
      <c r="X38">
        <v>3.5063499999999999</v>
      </c>
      <c r="Y38">
        <f>Table514[[#This Row],[CFNM]]/Table514[[#This Row],[CAREA]]</f>
        <v>4.2129603485378066E-2</v>
      </c>
      <c r="Z38">
        <v>2</v>
      </c>
      <c r="AA38">
        <f>(Table615[[#This Row],[time]]-2)*2</f>
        <v>0</v>
      </c>
      <c r="AB38">
        <v>84.265900000000002</v>
      </c>
      <c r="AC38">
        <v>6.2742399999999998</v>
      </c>
      <c r="AD38">
        <f>Table615[[#This Row],[CFNM]]/Table615[[#This Row],[CAREA]]</f>
        <v>7.4457639448460164E-2</v>
      </c>
      <c r="AE38">
        <v>2</v>
      </c>
      <c r="AF38">
        <f>(Table716[[#This Row],[time]]-2)*2</f>
        <v>0</v>
      </c>
      <c r="AG38">
        <v>78.459999999999994</v>
      </c>
      <c r="AH38">
        <v>14.707599999999999</v>
      </c>
      <c r="AI38">
        <f>Table716[[#This Row],[CFNM]]/Table716[[#This Row],[CAREA]]</f>
        <v>0.1874534794799898</v>
      </c>
      <c r="AJ38">
        <v>2</v>
      </c>
      <c r="AK38">
        <f>(Table817[[#This Row],[time]]-2)*2</f>
        <v>0</v>
      </c>
      <c r="AL38">
        <v>83.006</v>
      </c>
      <c r="AM38">
        <v>14.6488</v>
      </c>
      <c r="AN38">
        <f>Table817[[#This Row],[CFNM]]/Table817[[#This Row],[CAREA]]</f>
        <v>0.17647880876081246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91.780500000000004</v>
      </c>
      <c r="D39">
        <v>12.2859</v>
      </c>
      <c r="E39">
        <f>Table110[[#This Row],[CFNM]]/Table110[[#This Row],[CAREA]]</f>
        <v>0.13386176802261918</v>
      </c>
      <c r="F39">
        <v>2.0512600000000001</v>
      </c>
      <c r="G39">
        <f>(Table211[[#This Row],[time]]-2)*2</f>
        <v>0.10252000000000017</v>
      </c>
      <c r="H39">
        <v>94.647999999999996</v>
      </c>
      <c r="I39">
        <v>1.21193</v>
      </c>
      <c r="J39">
        <f>Table211[[#This Row],[CFNM]]/Table211[[#This Row],[CAREA]]</f>
        <v>1.2804602315949624E-2</v>
      </c>
      <c r="K39">
        <v>2.0512600000000001</v>
      </c>
      <c r="L39">
        <f>(Table312[[#This Row],[time]]-2)*2</f>
        <v>0.10252000000000017</v>
      </c>
      <c r="M39">
        <v>89.133099999999999</v>
      </c>
      <c r="N39">
        <v>6.0057600000000004</v>
      </c>
      <c r="O39">
        <f>Table312[[#This Row],[CFNM]]/Table312[[#This Row],[CAREA]]</f>
        <v>6.7379682744120872E-2</v>
      </c>
      <c r="P39">
        <v>2.0512600000000001</v>
      </c>
      <c r="Q39">
        <f>(Table413[[#This Row],[time]]-2)*2</f>
        <v>0.10252000000000017</v>
      </c>
      <c r="R39">
        <v>86.040700000000001</v>
      </c>
      <c r="S39">
        <v>3.052</v>
      </c>
      <c r="T39">
        <f>Table413[[#This Row],[CFNM]]/Table413[[#This Row],[CAREA]]</f>
        <v>3.5471584959211162E-2</v>
      </c>
      <c r="U39">
        <v>2.0512600000000001</v>
      </c>
      <c r="V39">
        <f>(Table514[[#This Row],[time]]-2)*2</f>
        <v>0.10252000000000017</v>
      </c>
      <c r="W39">
        <v>83.243600000000001</v>
      </c>
      <c r="X39">
        <v>10.311</v>
      </c>
      <c r="Y39">
        <f>Table514[[#This Row],[CFNM]]/Table514[[#This Row],[CAREA]]</f>
        <v>0.12386537823928806</v>
      </c>
      <c r="Z39">
        <v>2.0512600000000001</v>
      </c>
      <c r="AA39">
        <f>(Table615[[#This Row],[time]]-2)*2</f>
        <v>0.10252000000000017</v>
      </c>
      <c r="AB39">
        <v>89.372100000000003</v>
      </c>
      <c r="AC39">
        <v>12.9628</v>
      </c>
      <c r="AD39">
        <f>Table615[[#This Row],[CFNM]]/Table615[[#This Row],[CAREA]]</f>
        <v>0.14504302796957885</v>
      </c>
      <c r="AE39">
        <v>2.0512600000000001</v>
      </c>
      <c r="AF39">
        <f>(Table716[[#This Row],[time]]-2)*2</f>
        <v>0.10252000000000017</v>
      </c>
      <c r="AG39">
        <v>78.657399999999996</v>
      </c>
      <c r="AH39">
        <v>22.317</v>
      </c>
      <c r="AI39">
        <f>Table716[[#This Row],[CFNM]]/Table716[[#This Row],[CAREA]]</f>
        <v>0.28372409970327017</v>
      </c>
      <c r="AJ39">
        <v>2.0512600000000001</v>
      </c>
      <c r="AK39">
        <f>(Table817[[#This Row],[time]]-2)*2</f>
        <v>0.10252000000000017</v>
      </c>
      <c r="AL39">
        <v>83.288200000000003</v>
      </c>
      <c r="AM39">
        <v>17.409400000000002</v>
      </c>
      <c r="AN39">
        <f>Table817[[#This Row],[CFNM]]/Table817[[#This Row],[CAREA]]</f>
        <v>0.20902600848619612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90.928100000000001</v>
      </c>
      <c r="D40">
        <v>14.666700000000001</v>
      </c>
      <c r="E40">
        <f>Table110[[#This Row],[CFNM]]/Table110[[#This Row],[CAREA]]</f>
        <v>0.16129997217581804</v>
      </c>
      <c r="F40">
        <v>2.1153300000000002</v>
      </c>
      <c r="G40">
        <f>(Table211[[#This Row],[time]]-2)*2</f>
        <v>0.23066000000000031</v>
      </c>
      <c r="H40">
        <v>94.181399999999996</v>
      </c>
      <c r="I40">
        <v>3.5617200000000002E-2</v>
      </c>
      <c r="J40">
        <f>Table211[[#This Row],[CFNM]]/Table211[[#This Row],[CAREA]]</f>
        <v>3.7817658263733609E-4</v>
      </c>
      <c r="K40">
        <v>2.1153300000000002</v>
      </c>
      <c r="L40">
        <f>(Table312[[#This Row],[time]]-2)*2</f>
        <v>0.23066000000000031</v>
      </c>
      <c r="M40">
        <v>87.759500000000003</v>
      </c>
      <c r="N40">
        <v>9.4827399999999997</v>
      </c>
      <c r="O40">
        <f>Table312[[#This Row],[CFNM]]/Table312[[#This Row],[CAREA]]</f>
        <v>0.10805371498242355</v>
      </c>
      <c r="P40">
        <v>2.1153300000000002</v>
      </c>
      <c r="Q40">
        <f>(Table413[[#This Row],[time]]-2)*2</f>
        <v>0.23066000000000031</v>
      </c>
      <c r="R40">
        <v>87.230599999999995</v>
      </c>
      <c r="S40">
        <v>1.75959</v>
      </c>
      <c r="T40">
        <f>Table413[[#This Row],[CFNM]]/Table413[[#This Row],[CAREA]]</f>
        <v>2.0171705800487445E-2</v>
      </c>
      <c r="U40">
        <v>2.1153300000000002</v>
      </c>
      <c r="V40">
        <f>(Table514[[#This Row],[time]]-2)*2</f>
        <v>0.23066000000000031</v>
      </c>
      <c r="W40">
        <v>81.762799999999999</v>
      </c>
      <c r="X40">
        <v>13.125299999999999</v>
      </c>
      <c r="Y40">
        <f>Table514[[#This Row],[CFNM]]/Table514[[#This Row],[CAREA]]</f>
        <v>0.16052899362546291</v>
      </c>
      <c r="Z40">
        <v>2.1153300000000002</v>
      </c>
      <c r="AA40">
        <f>(Table615[[#This Row],[time]]-2)*2</f>
        <v>0.23066000000000031</v>
      </c>
      <c r="AB40">
        <v>88.852599999999995</v>
      </c>
      <c r="AC40">
        <v>14.107100000000001</v>
      </c>
      <c r="AD40">
        <f>Table615[[#This Row],[CFNM]]/Table615[[#This Row],[CAREA]]</f>
        <v>0.15876969272705585</v>
      </c>
      <c r="AE40">
        <v>2.1153300000000002</v>
      </c>
      <c r="AF40">
        <f>(Table716[[#This Row],[time]]-2)*2</f>
        <v>0.23066000000000031</v>
      </c>
      <c r="AG40">
        <v>78.370999999999995</v>
      </c>
      <c r="AH40">
        <v>25.171700000000001</v>
      </c>
      <c r="AI40">
        <f>Table716[[#This Row],[CFNM]]/Table716[[#This Row],[CAREA]]</f>
        <v>0.32118640823774103</v>
      </c>
      <c r="AJ40">
        <v>2.1153300000000002</v>
      </c>
      <c r="AK40">
        <f>(Table817[[#This Row],[time]]-2)*2</f>
        <v>0.23066000000000031</v>
      </c>
      <c r="AL40">
        <v>83.1952</v>
      </c>
      <c r="AM40">
        <v>16.142499999999998</v>
      </c>
      <c r="AN40">
        <f>Table817[[#This Row],[CFNM]]/Table817[[#This Row],[CAREA]]</f>
        <v>0.19403162682462446</v>
      </c>
    </row>
    <row r="41" spans="1:40" x14ac:dyDescent="0.3">
      <c r="A41">
        <v>2.16533</v>
      </c>
      <c r="B41">
        <f>(Table110[[#This Row],[time]]-2)*2</f>
        <v>0.33065999999999995</v>
      </c>
      <c r="C41">
        <v>89.904300000000006</v>
      </c>
      <c r="D41">
        <v>16.522300000000001</v>
      </c>
      <c r="E41">
        <f>Table110[[#This Row],[CFNM]]/Table110[[#This Row],[CAREA]]</f>
        <v>0.18377652681796089</v>
      </c>
      <c r="F41">
        <v>2.16533</v>
      </c>
      <c r="G41">
        <f>(Table211[[#This Row],[time]]-2)*2</f>
        <v>0.33065999999999995</v>
      </c>
      <c r="H41">
        <v>92.604200000000006</v>
      </c>
      <c r="I41">
        <v>4.6625800000000004E-3</v>
      </c>
      <c r="J41">
        <f>Table211[[#This Row],[CFNM]]/Table211[[#This Row],[CAREA]]</f>
        <v>5.0349552180138699E-5</v>
      </c>
      <c r="K41">
        <v>2.16533</v>
      </c>
      <c r="L41">
        <f>(Table312[[#This Row],[time]]-2)*2</f>
        <v>0.33065999999999995</v>
      </c>
      <c r="M41">
        <v>86.501499999999993</v>
      </c>
      <c r="N41">
        <v>12.732699999999999</v>
      </c>
      <c r="O41">
        <f>Table312[[#This Row],[CFNM]]/Table312[[#This Row],[CAREA]]</f>
        <v>0.14719629139379087</v>
      </c>
      <c r="P41">
        <v>2.16533</v>
      </c>
      <c r="Q41">
        <f>(Table413[[#This Row],[time]]-2)*2</f>
        <v>0.33065999999999995</v>
      </c>
      <c r="R41">
        <v>88.469300000000004</v>
      </c>
      <c r="S41">
        <v>0.38923000000000002</v>
      </c>
      <c r="T41">
        <f>Table413[[#This Row],[CFNM]]/Table413[[#This Row],[CAREA]]</f>
        <v>4.3996052868057059E-3</v>
      </c>
      <c r="U41">
        <v>2.16533</v>
      </c>
      <c r="V41">
        <f>(Table514[[#This Row],[time]]-2)*2</f>
        <v>0.33065999999999995</v>
      </c>
      <c r="W41">
        <v>80.883799999999994</v>
      </c>
      <c r="X41">
        <v>15.327</v>
      </c>
      <c r="Y41">
        <f>Table514[[#This Row],[CFNM]]/Table514[[#This Row],[CAREA]]</f>
        <v>0.18949406432437646</v>
      </c>
      <c r="Z41">
        <v>2.16533</v>
      </c>
      <c r="AA41">
        <f>(Table615[[#This Row],[time]]-2)*2</f>
        <v>0.33065999999999995</v>
      </c>
      <c r="AB41">
        <v>90.4</v>
      </c>
      <c r="AC41">
        <v>13.537800000000001</v>
      </c>
      <c r="AD41">
        <f>Table615[[#This Row],[CFNM]]/Table615[[#This Row],[CAREA]]</f>
        <v>0.14975442477876105</v>
      </c>
      <c r="AE41">
        <v>2.16533</v>
      </c>
      <c r="AF41">
        <f>(Table716[[#This Row],[time]]-2)*2</f>
        <v>0.33065999999999995</v>
      </c>
      <c r="AG41">
        <v>77.820499999999996</v>
      </c>
      <c r="AH41">
        <v>27.990600000000001</v>
      </c>
      <c r="AI41">
        <f>Table716[[#This Row],[CFNM]]/Table716[[#This Row],[CAREA]]</f>
        <v>0.35968157490635505</v>
      </c>
      <c r="AJ41">
        <v>2.16533</v>
      </c>
      <c r="AK41">
        <f>(Table817[[#This Row],[time]]-2)*2</f>
        <v>0.33065999999999995</v>
      </c>
      <c r="AL41">
        <v>83.087299999999999</v>
      </c>
      <c r="AM41">
        <v>14.962899999999999</v>
      </c>
      <c r="AN41">
        <f>Table817[[#This Row],[CFNM]]/Table817[[#This Row],[CAREA]]</f>
        <v>0.18008648734523808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88.517899999999997</v>
      </c>
      <c r="D42">
        <v>18.712700000000002</v>
      </c>
      <c r="E42">
        <f>Table110[[#This Row],[CFNM]]/Table110[[#This Row],[CAREA]]</f>
        <v>0.2114001800765721</v>
      </c>
      <c r="F42">
        <v>2.2246999999999999</v>
      </c>
      <c r="G42">
        <f>(Table211[[#This Row],[time]]-2)*2</f>
        <v>0.4493999999999998</v>
      </c>
      <c r="H42">
        <v>91.781599999999997</v>
      </c>
      <c r="I42">
        <v>3.5729799999999999E-3</v>
      </c>
      <c r="J42">
        <f>Table211[[#This Row],[CFNM]]/Table211[[#This Row],[CAREA]]</f>
        <v>3.8929153555832539E-5</v>
      </c>
      <c r="K42">
        <v>2.2246999999999999</v>
      </c>
      <c r="L42">
        <f>(Table312[[#This Row],[time]]-2)*2</f>
        <v>0.4493999999999998</v>
      </c>
      <c r="M42">
        <v>85.369600000000005</v>
      </c>
      <c r="N42">
        <v>16.804099999999998</v>
      </c>
      <c r="O42">
        <f>Table312[[#This Row],[CFNM]]/Table312[[#This Row],[CAREA]]</f>
        <v>0.19683939013419294</v>
      </c>
      <c r="P42">
        <v>2.2246999999999999</v>
      </c>
      <c r="Q42">
        <f>(Table413[[#This Row],[time]]-2)*2</f>
        <v>0.4493999999999998</v>
      </c>
      <c r="R42">
        <v>88.012900000000002</v>
      </c>
      <c r="S42">
        <v>4.7015099999999999E-3</v>
      </c>
      <c r="T42">
        <f>Table413[[#This Row],[CFNM]]/Table413[[#This Row],[CAREA]]</f>
        <v>5.3418419345345967E-5</v>
      </c>
      <c r="U42">
        <v>2.2246999999999999</v>
      </c>
      <c r="V42">
        <f>(Table514[[#This Row],[time]]-2)*2</f>
        <v>0.4493999999999998</v>
      </c>
      <c r="W42">
        <v>77.169399999999996</v>
      </c>
      <c r="X42">
        <v>17.9666</v>
      </c>
      <c r="Y42">
        <f>Table514[[#This Row],[CFNM]]/Table514[[#This Row],[CAREA]]</f>
        <v>0.23282026295396882</v>
      </c>
      <c r="Z42">
        <v>2.2246999999999999</v>
      </c>
      <c r="AA42">
        <f>(Table615[[#This Row],[time]]-2)*2</f>
        <v>0.4493999999999998</v>
      </c>
      <c r="AB42">
        <v>91.546000000000006</v>
      </c>
      <c r="AC42">
        <v>12.036099999999999</v>
      </c>
      <c r="AD42">
        <f>Table615[[#This Row],[CFNM]]/Table615[[#This Row],[CAREA]]</f>
        <v>0.13147597928910054</v>
      </c>
      <c r="AE42">
        <v>2.2246999999999999</v>
      </c>
      <c r="AF42">
        <f>(Table716[[#This Row],[time]]-2)*2</f>
        <v>0.4493999999999998</v>
      </c>
      <c r="AG42">
        <v>77.6721</v>
      </c>
      <c r="AH42">
        <v>31.130299999999998</v>
      </c>
      <c r="AI42">
        <f>Table716[[#This Row],[CFNM]]/Table716[[#This Row],[CAREA]]</f>
        <v>0.40079127511680512</v>
      </c>
      <c r="AJ42">
        <v>2.2246999999999999</v>
      </c>
      <c r="AK42">
        <f>(Table817[[#This Row],[time]]-2)*2</f>
        <v>0.4493999999999998</v>
      </c>
      <c r="AL42">
        <v>82.597800000000007</v>
      </c>
      <c r="AM42">
        <v>13.898199999999999</v>
      </c>
      <c r="AN42">
        <f>Table817[[#This Row],[CFNM]]/Table817[[#This Row],[CAREA]]</f>
        <v>0.16826356149921667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87.295000000000002</v>
      </c>
      <c r="D43">
        <v>21.181799999999999</v>
      </c>
      <c r="E43">
        <f>Table110[[#This Row],[CFNM]]/Table110[[#This Row],[CAREA]]</f>
        <v>0.24264619966779311</v>
      </c>
      <c r="F43">
        <v>2.2668900000000001</v>
      </c>
      <c r="G43">
        <f>(Table211[[#This Row],[time]]-2)*2</f>
        <v>0.53378000000000014</v>
      </c>
      <c r="H43">
        <v>89.141099999999994</v>
      </c>
      <c r="I43">
        <v>3.06902E-3</v>
      </c>
      <c r="J43">
        <f>Table211[[#This Row],[CFNM]]/Table211[[#This Row],[CAREA]]</f>
        <v>3.442878761873031E-5</v>
      </c>
      <c r="K43">
        <v>2.2668900000000001</v>
      </c>
      <c r="L43">
        <f>(Table312[[#This Row],[time]]-2)*2</f>
        <v>0.53378000000000014</v>
      </c>
      <c r="M43">
        <v>84.137200000000007</v>
      </c>
      <c r="N43">
        <v>19.221399999999999</v>
      </c>
      <c r="O43">
        <f>Table312[[#This Row],[CFNM]]/Table312[[#This Row],[CAREA]]</f>
        <v>0.22845305049371736</v>
      </c>
      <c r="P43">
        <v>2.2668900000000001</v>
      </c>
      <c r="Q43">
        <f>(Table413[[#This Row],[time]]-2)*2</f>
        <v>0.53378000000000014</v>
      </c>
      <c r="R43">
        <v>88.218100000000007</v>
      </c>
      <c r="S43">
        <v>4.0144899999999999E-3</v>
      </c>
      <c r="T43">
        <f>Table413[[#This Row],[CFNM]]/Table413[[#This Row],[CAREA]]</f>
        <v>4.550642101790902E-5</v>
      </c>
      <c r="U43">
        <v>2.2668900000000001</v>
      </c>
      <c r="V43">
        <f>(Table514[[#This Row],[time]]-2)*2</f>
        <v>0.53378000000000014</v>
      </c>
      <c r="W43">
        <v>75.250399999999999</v>
      </c>
      <c r="X43">
        <v>19.781400000000001</v>
      </c>
      <c r="Y43">
        <f>Table514[[#This Row],[CFNM]]/Table514[[#This Row],[CAREA]]</f>
        <v>0.26287435016956723</v>
      </c>
      <c r="Z43">
        <v>2.2668900000000001</v>
      </c>
      <c r="AA43">
        <f>(Table615[[#This Row],[time]]-2)*2</f>
        <v>0.53378000000000014</v>
      </c>
      <c r="AB43">
        <v>91.200100000000006</v>
      </c>
      <c r="AC43">
        <v>10.921099999999999</v>
      </c>
      <c r="AD43">
        <f>Table615[[#This Row],[CFNM]]/Table615[[#This Row],[CAREA]]</f>
        <v>0.11974877220529362</v>
      </c>
      <c r="AE43">
        <v>2.2668900000000001</v>
      </c>
      <c r="AF43">
        <f>(Table716[[#This Row],[time]]-2)*2</f>
        <v>0.53378000000000014</v>
      </c>
      <c r="AG43">
        <v>77.757900000000006</v>
      </c>
      <c r="AH43">
        <v>33.333100000000002</v>
      </c>
      <c r="AI43">
        <f>Table716[[#This Row],[CFNM]]/Table716[[#This Row],[CAREA]]</f>
        <v>0.42867798641681421</v>
      </c>
      <c r="AJ43">
        <v>2.2668900000000001</v>
      </c>
      <c r="AK43">
        <f>(Table817[[#This Row],[time]]-2)*2</f>
        <v>0.53378000000000014</v>
      </c>
      <c r="AL43">
        <v>82.113200000000006</v>
      </c>
      <c r="AM43">
        <v>13.2982</v>
      </c>
      <c r="AN43">
        <f>Table817[[#This Row],[CFNM]]/Table817[[#This Row],[CAREA]]</f>
        <v>0.16194960128213245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84.915300000000002</v>
      </c>
      <c r="D44">
        <v>24.619499999999999</v>
      </c>
      <c r="E44">
        <f>Table110[[#This Row],[CFNM]]/Table110[[#This Row],[CAREA]]</f>
        <v>0.28993008327121256</v>
      </c>
      <c r="F44">
        <v>2.3262700000000001</v>
      </c>
      <c r="G44">
        <f>(Table211[[#This Row],[time]]-2)*2</f>
        <v>0.65254000000000012</v>
      </c>
      <c r="H44">
        <v>86.0047</v>
      </c>
      <c r="I44">
        <v>2.5837899999999999E-3</v>
      </c>
      <c r="J44">
        <f>Table211[[#This Row],[CFNM]]/Table211[[#This Row],[CAREA]]</f>
        <v>3.0042427913823314E-5</v>
      </c>
      <c r="K44">
        <v>2.3262700000000001</v>
      </c>
      <c r="L44">
        <f>(Table312[[#This Row],[time]]-2)*2</f>
        <v>0.65254000000000012</v>
      </c>
      <c r="M44">
        <v>83.215400000000002</v>
      </c>
      <c r="N44">
        <v>22.1343</v>
      </c>
      <c r="O44">
        <f>Table312[[#This Row],[CFNM]]/Table312[[#This Row],[CAREA]]</f>
        <v>0.26598802625475571</v>
      </c>
      <c r="P44">
        <v>2.3262700000000001</v>
      </c>
      <c r="Q44">
        <f>(Table413[[#This Row],[time]]-2)*2</f>
        <v>0.65254000000000012</v>
      </c>
      <c r="R44">
        <v>87.095399999999998</v>
      </c>
      <c r="S44">
        <v>3.2231400000000002E-3</v>
      </c>
      <c r="T44">
        <f>Table413[[#This Row],[CFNM]]/Table413[[#This Row],[CAREA]]</f>
        <v>3.7007006110540859E-5</v>
      </c>
      <c r="U44">
        <v>2.3262700000000001</v>
      </c>
      <c r="V44">
        <f>(Table514[[#This Row],[time]]-2)*2</f>
        <v>0.65254000000000012</v>
      </c>
      <c r="W44">
        <v>73.670500000000004</v>
      </c>
      <c r="X44">
        <v>22.288900000000002</v>
      </c>
      <c r="Y44">
        <f>Table514[[#This Row],[CFNM]]/Table514[[#This Row],[CAREA]]</f>
        <v>0.3025485099191671</v>
      </c>
      <c r="Z44">
        <v>2.3262700000000001</v>
      </c>
      <c r="AA44">
        <f>(Table615[[#This Row],[time]]-2)*2</f>
        <v>0.65254000000000012</v>
      </c>
      <c r="AB44">
        <v>92.221999999999994</v>
      </c>
      <c r="AC44">
        <v>9.7351500000000009</v>
      </c>
      <c r="AD44">
        <f>Table615[[#This Row],[CFNM]]/Table615[[#This Row],[CAREA]]</f>
        <v>0.10556212183643818</v>
      </c>
      <c r="AE44">
        <v>2.3262700000000001</v>
      </c>
      <c r="AF44">
        <f>(Table716[[#This Row],[time]]-2)*2</f>
        <v>0.65254000000000012</v>
      </c>
      <c r="AG44">
        <v>77.788200000000003</v>
      </c>
      <c r="AH44">
        <v>36.400799999999997</v>
      </c>
      <c r="AI44">
        <f>Table716[[#This Row],[CFNM]]/Table716[[#This Row],[CAREA]]</f>
        <v>0.46794758073846671</v>
      </c>
      <c r="AJ44">
        <v>2.3262700000000001</v>
      </c>
      <c r="AK44">
        <f>(Table817[[#This Row],[time]]-2)*2</f>
        <v>0.65254000000000012</v>
      </c>
      <c r="AL44">
        <v>81.486000000000004</v>
      </c>
      <c r="AM44">
        <v>12.5807</v>
      </c>
      <c r="AN44">
        <f>Table817[[#This Row],[CFNM]]/Table817[[#This Row],[CAREA]]</f>
        <v>0.15439093832069312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82.921300000000002</v>
      </c>
      <c r="D45">
        <v>28.464400000000001</v>
      </c>
      <c r="E45">
        <f>Table110[[#This Row],[CFNM]]/Table110[[#This Row],[CAREA]]</f>
        <v>0.34327006450694814</v>
      </c>
      <c r="F45">
        <v>2.3684599999999998</v>
      </c>
      <c r="G45">
        <f>(Table211[[#This Row],[time]]-2)*2</f>
        <v>0.73691999999999958</v>
      </c>
      <c r="H45">
        <v>81.748400000000004</v>
      </c>
      <c r="I45">
        <v>2.1607000000000002E-3</v>
      </c>
      <c r="J45">
        <f>Table211[[#This Row],[CFNM]]/Table211[[#This Row],[CAREA]]</f>
        <v>2.6431098345655697E-5</v>
      </c>
      <c r="K45">
        <v>2.3684599999999998</v>
      </c>
      <c r="L45">
        <f>(Table312[[#This Row],[time]]-2)*2</f>
        <v>0.73691999999999958</v>
      </c>
      <c r="M45">
        <v>82.021500000000003</v>
      </c>
      <c r="N45">
        <v>24.988499999999998</v>
      </c>
      <c r="O45">
        <f>Table312[[#This Row],[CFNM]]/Table312[[#This Row],[CAREA]]</f>
        <v>0.30465792505623523</v>
      </c>
      <c r="P45">
        <v>2.3684599999999998</v>
      </c>
      <c r="Q45">
        <f>(Table413[[#This Row],[time]]-2)*2</f>
        <v>0.73691999999999958</v>
      </c>
      <c r="R45">
        <v>84.797499999999999</v>
      </c>
      <c r="S45">
        <v>2.7846199999999998E-3</v>
      </c>
      <c r="T45">
        <f>Table413[[#This Row],[CFNM]]/Table413[[#This Row],[CAREA]]</f>
        <v>3.2838468115215658E-5</v>
      </c>
      <c r="U45">
        <v>2.3684599999999998</v>
      </c>
      <c r="V45">
        <f>(Table514[[#This Row],[time]]-2)*2</f>
        <v>0.73691999999999958</v>
      </c>
      <c r="W45">
        <v>70.988600000000005</v>
      </c>
      <c r="X45">
        <v>25.278500000000001</v>
      </c>
      <c r="Y45">
        <f>Table514[[#This Row],[CFNM]]/Table514[[#This Row],[CAREA]]</f>
        <v>0.35609238666490112</v>
      </c>
      <c r="Z45">
        <v>2.3684599999999998</v>
      </c>
      <c r="AA45">
        <f>(Table615[[#This Row],[time]]-2)*2</f>
        <v>0.73691999999999958</v>
      </c>
      <c r="AB45">
        <v>92.334500000000006</v>
      </c>
      <c r="AC45">
        <v>8.7121399999999998</v>
      </c>
      <c r="AD45">
        <f>Table615[[#This Row],[CFNM]]/Table615[[#This Row],[CAREA]]</f>
        <v>9.4354114659201044E-2</v>
      </c>
      <c r="AE45">
        <v>2.3684599999999998</v>
      </c>
      <c r="AF45">
        <f>(Table716[[#This Row],[time]]-2)*2</f>
        <v>0.73691999999999958</v>
      </c>
      <c r="AG45">
        <v>77.707099999999997</v>
      </c>
      <c r="AH45">
        <v>40.022399999999998</v>
      </c>
      <c r="AI45">
        <f>Table716[[#This Row],[CFNM]]/Table716[[#This Row],[CAREA]]</f>
        <v>0.51504174007265746</v>
      </c>
      <c r="AJ45">
        <v>2.3684599999999998</v>
      </c>
      <c r="AK45">
        <f>(Table817[[#This Row],[time]]-2)*2</f>
        <v>0.73691999999999958</v>
      </c>
      <c r="AL45">
        <v>80.9238</v>
      </c>
      <c r="AM45">
        <v>11.7944</v>
      </c>
      <c r="AN45">
        <f>Table817[[#This Row],[CFNM]]/Table817[[#This Row],[CAREA]]</f>
        <v>0.14574698667141187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81.942899999999995</v>
      </c>
      <c r="D46">
        <v>30.6767</v>
      </c>
      <c r="E46">
        <f>Table110[[#This Row],[CFNM]]/Table110[[#This Row],[CAREA]]</f>
        <v>0.37436678467567053</v>
      </c>
      <c r="F46">
        <v>2.4278300000000002</v>
      </c>
      <c r="G46">
        <f>(Table211[[#This Row],[time]]-2)*2</f>
        <v>0.85566000000000031</v>
      </c>
      <c r="H46">
        <v>77.9773</v>
      </c>
      <c r="I46">
        <v>1.9593200000000001E-3</v>
      </c>
      <c r="J46">
        <f>Table211[[#This Row],[CFNM]]/Table211[[#This Row],[CAREA]]</f>
        <v>2.5126799722483338E-5</v>
      </c>
      <c r="K46">
        <v>2.4278300000000002</v>
      </c>
      <c r="L46">
        <f>(Table312[[#This Row],[time]]-2)*2</f>
        <v>0.85566000000000031</v>
      </c>
      <c r="M46">
        <v>81.276399999999995</v>
      </c>
      <c r="N46">
        <v>26.530100000000001</v>
      </c>
      <c r="O46">
        <f>Table312[[#This Row],[CFNM]]/Table312[[#This Row],[CAREA]]</f>
        <v>0.32641824687117049</v>
      </c>
      <c r="P46">
        <v>2.4278300000000002</v>
      </c>
      <c r="Q46">
        <f>(Table413[[#This Row],[time]]-2)*2</f>
        <v>0.85566000000000031</v>
      </c>
      <c r="R46">
        <v>84.961200000000005</v>
      </c>
      <c r="S46">
        <v>2.5724900000000002E-3</v>
      </c>
      <c r="T46">
        <f>Table413[[#This Row],[CFNM]]/Table413[[#This Row],[CAREA]]</f>
        <v>3.0278409438661412E-5</v>
      </c>
      <c r="U46">
        <v>2.4278300000000002</v>
      </c>
      <c r="V46">
        <f>(Table514[[#This Row],[time]]-2)*2</f>
        <v>0.85566000000000031</v>
      </c>
      <c r="W46">
        <v>69.748699999999999</v>
      </c>
      <c r="X46">
        <v>27.055199999999999</v>
      </c>
      <c r="Y46">
        <f>Table514[[#This Row],[CFNM]]/Table514[[#This Row],[CAREA]]</f>
        <v>0.3878954016347258</v>
      </c>
      <c r="Z46">
        <v>2.4278300000000002</v>
      </c>
      <c r="AA46">
        <f>(Table615[[#This Row],[time]]-2)*2</f>
        <v>0.85566000000000031</v>
      </c>
      <c r="AB46">
        <v>92.375100000000003</v>
      </c>
      <c r="AC46">
        <v>8.2384699999999995</v>
      </c>
      <c r="AD46">
        <f>Table615[[#This Row],[CFNM]]/Table615[[#This Row],[CAREA]]</f>
        <v>8.9184964346452664E-2</v>
      </c>
      <c r="AE46">
        <v>2.4278300000000002</v>
      </c>
      <c r="AF46">
        <f>(Table716[[#This Row],[time]]-2)*2</f>
        <v>0.85566000000000031</v>
      </c>
      <c r="AG46">
        <v>77.610500000000002</v>
      </c>
      <c r="AH46">
        <v>42.150100000000002</v>
      </c>
      <c r="AI46">
        <f>Table716[[#This Row],[CFNM]]/Table716[[#This Row],[CAREA]]</f>
        <v>0.54309790556690141</v>
      </c>
      <c r="AJ46">
        <v>2.4278300000000002</v>
      </c>
      <c r="AK46">
        <f>(Table817[[#This Row],[time]]-2)*2</f>
        <v>0.85566000000000031</v>
      </c>
      <c r="AL46">
        <v>80.571299999999994</v>
      </c>
      <c r="AM46">
        <v>11.3232</v>
      </c>
      <c r="AN46">
        <f>Table817[[#This Row],[CFNM]]/Table817[[#This Row],[CAREA]]</f>
        <v>0.14053639447296992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79.678799999999995</v>
      </c>
      <c r="D47">
        <v>33.622399999999999</v>
      </c>
      <c r="E47">
        <f>Table110[[#This Row],[CFNM]]/Table110[[#This Row],[CAREA]]</f>
        <v>0.42197422651947569</v>
      </c>
      <c r="F47">
        <v>2.4542000000000002</v>
      </c>
      <c r="G47">
        <f>(Table211[[#This Row],[time]]-2)*2</f>
        <v>0.90840000000000032</v>
      </c>
      <c r="H47">
        <v>71.646699999999996</v>
      </c>
      <c r="I47">
        <v>1.69994E-3</v>
      </c>
      <c r="J47">
        <f>Table211[[#This Row],[CFNM]]/Table211[[#This Row],[CAREA]]</f>
        <v>2.3726703393177914E-5</v>
      </c>
      <c r="K47">
        <v>2.4542000000000002</v>
      </c>
      <c r="L47">
        <f>(Table312[[#This Row],[time]]-2)*2</f>
        <v>0.90840000000000032</v>
      </c>
      <c r="M47">
        <v>80.428700000000006</v>
      </c>
      <c r="N47">
        <v>28.589700000000001</v>
      </c>
      <c r="O47">
        <f>Table312[[#This Row],[CFNM]]/Table312[[#This Row],[CAREA]]</f>
        <v>0.35546639445869443</v>
      </c>
      <c r="P47">
        <v>2.4542000000000002</v>
      </c>
      <c r="Q47">
        <f>(Table413[[#This Row],[time]]-2)*2</f>
        <v>0.90840000000000032</v>
      </c>
      <c r="R47">
        <v>82.734800000000007</v>
      </c>
      <c r="S47">
        <v>2.3197199999999999E-3</v>
      </c>
      <c r="T47">
        <f>Table413[[#This Row],[CFNM]]/Table413[[#This Row],[CAREA]]</f>
        <v>2.8038020276836347E-5</v>
      </c>
      <c r="U47">
        <v>2.4542000000000002</v>
      </c>
      <c r="V47">
        <f>(Table514[[#This Row],[time]]-2)*2</f>
        <v>0.90840000000000032</v>
      </c>
      <c r="W47">
        <v>68.909499999999994</v>
      </c>
      <c r="X47">
        <v>29.5535</v>
      </c>
      <c r="Y47">
        <f>Table514[[#This Row],[CFNM]]/Table514[[#This Row],[CAREA]]</f>
        <v>0.42887410299015377</v>
      </c>
      <c r="Z47">
        <v>2.4542000000000002</v>
      </c>
      <c r="AA47">
        <f>(Table615[[#This Row],[time]]-2)*2</f>
        <v>0.90840000000000032</v>
      </c>
      <c r="AB47">
        <v>92.011700000000005</v>
      </c>
      <c r="AC47">
        <v>7.5850900000000001</v>
      </c>
      <c r="AD47">
        <f>Table615[[#This Row],[CFNM]]/Table615[[#This Row],[CAREA]]</f>
        <v>8.2436146707429589E-2</v>
      </c>
      <c r="AE47">
        <v>2.4542000000000002</v>
      </c>
      <c r="AF47">
        <f>(Table716[[#This Row],[time]]-2)*2</f>
        <v>0.90840000000000032</v>
      </c>
      <c r="AG47">
        <v>77.386399999999995</v>
      </c>
      <c r="AH47">
        <v>45.097299999999997</v>
      </c>
      <c r="AI47">
        <f>Table716[[#This Row],[CFNM]]/Table716[[#This Row],[CAREA]]</f>
        <v>0.58275485098156787</v>
      </c>
      <c r="AJ47">
        <v>2.4542000000000002</v>
      </c>
      <c r="AK47">
        <f>(Table817[[#This Row],[time]]-2)*2</f>
        <v>0.90840000000000032</v>
      </c>
      <c r="AL47">
        <v>80.085800000000006</v>
      </c>
      <c r="AM47">
        <v>10.7348</v>
      </c>
      <c r="AN47">
        <f>Table817[[#This Row],[CFNM]]/Table817[[#This Row],[CAREA]]</f>
        <v>0.13404124076927493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78.2744</v>
      </c>
      <c r="D48">
        <v>35.75</v>
      </c>
      <c r="E48">
        <f>Table110[[#This Row],[CFNM]]/Table110[[#This Row],[CAREA]]</f>
        <v>0.45672659260243453</v>
      </c>
      <c r="F48">
        <v>2.5061499999999999</v>
      </c>
      <c r="G48">
        <f>(Table211[[#This Row],[time]]-2)*2</f>
        <v>1.0122999999999998</v>
      </c>
      <c r="H48">
        <v>67.343699999999998</v>
      </c>
      <c r="I48">
        <v>1.5155399999999999E-3</v>
      </c>
      <c r="J48">
        <f>Table211[[#This Row],[CFNM]]/Table211[[#This Row],[CAREA]]</f>
        <v>2.2504554991780966E-5</v>
      </c>
      <c r="K48">
        <v>2.5061499999999999</v>
      </c>
      <c r="L48">
        <f>(Table312[[#This Row],[time]]-2)*2</f>
        <v>1.0122999999999998</v>
      </c>
      <c r="M48">
        <v>79.799300000000002</v>
      </c>
      <c r="N48">
        <v>30.164000000000001</v>
      </c>
      <c r="O48">
        <f>Table312[[#This Row],[CFNM]]/Table312[[#This Row],[CAREA]]</f>
        <v>0.37799830324326156</v>
      </c>
      <c r="P48">
        <v>2.5061499999999999</v>
      </c>
      <c r="Q48">
        <f>(Table413[[#This Row],[time]]-2)*2</f>
        <v>1.0122999999999998</v>
      </c>
      <c r="R48">
        <v>82.117099999999994</v>
      </c>
      <c r="S48">
        <v>2.1235400000000001E-3</v>
      </c>
      <c r="T48">
        <f>Table413[[#This Row],[CFNM]]/Table413[[#This Row],[CAREA]]</f>
        <v>2.5859900069534852E-5</v>
      </c>
      <c r="U48">
        <v>2.5061499999999999</v>
      </c>
      <c r="V48">
        <f>(Table514[[#This Row],[time]]-2)*2</f>
        <v>1.0122999999999998</v>
      </c>
      <c r="W48">
        <v>67.990899999999996</v>
      </c>
      <c r="X48">
        <v>31.4817</v>
      </c>
      <c r="Y48">
        <f>Table514[[#This Row],[CFNM]]/Table514[[#This Row],[CAREA]]</f>
        <v>0.46302814053057101</v>
      </c>
      <c r="Z48">
        <v>2.5061499999999999</v>
      </c>
      <c r="AA48">
        <f>(Table615[[#This Row],[time]]-2)*2</f>
        <v>1.0122999999999998</v>
      </c>
      <c r="AB48">
        <v>91.917500000000004</v>
      </c>
      <c r="AC48">
        <v>7.0518799999999997</v>
      </c>
      <c r="AD48">
        <f>Table615[[#This Row],[CFNM]]/Table615[[#This Row],[CAREA]]</f>
        <v>7.6719667092773405E-2</v>
      </c>
      <c r="AE48">
        <v>2.5061499999999999</v>
      </c>
      <c r="AF48">
        <f>(Table716[[#This Row],[time]]-2)*2</f>
        <v>1.0122999999999998</v>
      </c>
      <c r="AG48">
        <v>77.366500000000002</v>
      </c>
      <c r="AH48">
        <v>47.426099999999998</v>
      </c>
      <c r="AI48">
        <f>Table716[[#This Row],[CFNM]]/Table716[[#This Row],[CAREA]]</f>
        <v>0.6130056290513336</v>
      </c>
      <c r="AJ48">
        <v>2.5061499999999999</v>
      </c>
      <c r="AK48">
        <f>(Table817[[#This Row],[time]]-2)*2</f>
        <v>1.0122999999999998</v>
      </c>
      <c r="AL48">
        <v>79.669499999999999</v>
      </c>
      <c r="AM48">
        <v>10.3072</v>
      </c>
      <c r="AN48">
        <f>Table817[[#This Row],[CFNM]]/Table817[[#This Row],[CAREA]]</f>
        <v>0.12937447831353277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77.16</v>
      </c>
      <c r="D49">
        <v>37.962400000000002</v>
      </c>
      <c r="E49">
        <f>Table110[[#This Row],[CFNM]]/Table110[[#This Row],[CAREA]]</f>
        <v>0.49199585277345781</v>
      </c>
      <c r="F49">
        <v>2.5507599999999999</v>
      </c>
      <c r="G49">
        <f>(Table211[[#This Row],[time]]-2)*2</f>
        <v>1.1015199999999998</v>
      </c>
      <c r="H49">
        <v>61.645699999999998</v>
      </c>
      <c r="I49">
        <v>1.32161E-3</v>
      </c>
      <c r="J49">
        <f>Table211[[#This Row],[CFNM]]/Table211[[#This Row],[CAREA]]</f>
        <v>2.1438802706433702E-5</v>
      </c>
      <c r="K49">
        <v>2.5507599999999999</v>
      </c>
      <c r="L49">
        <f>(Table312[[#This Row],[time]]-2)*2</f>
        <v>1.1015199999999998</v>
      </c>
      <c r="M49">
        <v>79.317300000000003</v>
      </c>
      <c r="N49">
        <v>31.938300000000002</v>
      </c>
      <c r="O49">
        <f>Table312[[#This Row],[CFNM]]/Table312[[#This Row],[CAREA]]</f>
        <v>0.40266499237871184</v>
      </c>
      <c r="P49">
        <v>2.5507599999999999</v>
      </c>
      <c r="Q49">
        <f>(Table413[[#This Row],[time]]-2)*2</f>
        <v>1.1015199999999998</v>
      </c>
      <c r="R49">
        <v>79.958600000000004</v>
      </c>
      <c r="S49">
        <v>1.90887E-3</v>
      </c>
      <c r="T49">
        <f>Table413[[#This Row],[CFNM]]/Table413[[#This Row],[CAREA]]</f>
        <v>2.3873229396212539E-5</v>
      </c>
      <c r="U49">
        <v>2.5507599999999999</v>
      </c>
      <c r="V49">
        <f>(Table514[[#This Row],[time]]-2)*2</f>
        <v>1.1015199999999998</v>
      </c>
      <c r="W49">
        <v>67.074799999999996</v>
      </c>
      <c r="X49">
        <v>33.651400000000002</v>
      </c>
      <c r="Y49">
        <f>Table514[[#This Row],[CFNM]]/Table514[[#This Row],[CAREA]]</f>
        <v>0.50169959507892692</v>
      </c>
      <c r="Z49">
        <v>2.5507599999999999</v>
      </c>
      <c r="AA49">
        <f>(Table615[[#This Row],[time]]-2)*2</f>
        <v>1.1015199999999998</v>
      </c>
      <c r="AB49">
        <v>91.5381</v>
      </c>
      <c r="AC49">
        <v>6.4740099999999998</v>
      </c>
      <c r="AD49">
        <f>Table615[[#This Row],[CFNM]]/Table615[[#This Row],[CAREA]]</f>
        <v>7.0724758324675729E-2</v>
      </c>
      <c r="AE49">
        <v>2.5507599999999999</v>
      </c>
      <c r="AF49">
        <f>(Table716[[#This Row],[time]]-2)*2</f>
        <v>1.1015199999999998</v>
      </c>
      <c r="AG49">
        <v>77.383300000000006</v>
      </c>
      <c r="AH49">
        <v>50.058900000000001</v>
      </c>
      <c r="AI49">
        <f>Table716[[#This Row],[CFNM]]/Table716[[#This Row],[CAREA]]</f>
        <v>0.64689538957371939</v>
      </c>
      <c r="AJ49">
        <v>2.5507599999999999</v>
      </c>
      <c r="AK49">
        <f>(Table817[[#This Row],[time]]-2)*2</f>
        <v>1.1015199999999998</v>
      </c>
      <c r="AL49">
        <v>79.164400000000001</v>
      </c>
      <c r="AM49">
        <v>9.7752199999999991</v>
      </c>
      <c r="AN49">
        <f>Table817[[#This Row],[CFNM]]/Table817[[#This Row],[CAREA]]</f>
        <v>0.12347999858522264</v>
      </c>
    </row>
    <row r="50" spans="1:40" x14ac:dyDescent="0.3">
      <c r="A50">
        <v>2.60453</v>
      </c>
      <c r="B50">
        <f>(Table110[[#This Row],[time]]-2)*2</f>
        <v>1.20906</v>
      </c>
      <c r="C50">
        <v>76.455200000000005</v>
      </c>
      <c r="D50">
        <v>39.7087</v>
      </c>
      <c r="E50">
        <f>Table110[[#This Row],[CFNM]]/Table110[[#This Row],[CAREA]]</f>
        <v>0.51937212903765861</v>
      </c>
      <c r="F50">
        <v>2.60453</v>
      </c>
      <c r="G50">
        <f>(Table211[[#This Row],[time]]-2)*2</f>
        <v>1.20906</v>
      </c>
      <c r="H50">
        <v>58.956899999999997</v>
      </c>
      <c r="I50">
        <v>1.1749900000000001E-3</v>
      </c>
      <c r="J50">
        <f>Table211[[#This Row],[CFNM]]/Table211[[#This Row],[CAREA]]</f>
        <v>1.9929643519248809E-5</v>
      </c>
      <c r="K50">
        <v>2.60453</v>
      </c>
      <c r="L50">
        <f>(Table312[[#This Row],[time]]-2)*2</f>
        <v>1.20906</v>
      </c>
      <c r="M50">
        <v>78.900599999999997</v>
      </c>
      <c r="N50">
        <v>33.370600000000003</v>
      </c>
      <c r="O50">
        <f>Table312[[#This Row],[CFNM]]/Table312[[#This Row],[CAREA]]</f>
        <v>0.4229448191775475</v>
      </c>
      <c r="P50">
        <v>2.60453</v>
      </c>
      <c r="Q50">
        <f>(Table413[[#This Row],[time]]-2)*2</f>
        <v>1.20906</v>
      </c>
      <c r="R50">
        <v>78.021500000000003</v>
      </c>
      <c r="S50">
        <v>1.74289E-3</v>
      </c>
      <c r="T50">
        <f>Table413[[#This Row],[CFNM]]/Table413[[#This Row],[CAREA]]</f>
        <v>2.2338586158943366E-5</v>
      </c>
      <c r="U50">
        <v>2.60453</v>
      </c>
      <c r="V50">
        <f>(Table514[[#This Row],[time]]-2)*2</f>
        <v>1.20906</v>
      </c>
      <c r="W50">
        <v>66.288899999999998</v>
      </c>
      <c r="X50">
        <v>35.526200000000003</v>
      </c>
      <c r="Y50">
        <f>Table514[[#This Row],[CFNM]]/Table514[[#This Row],[CAREA]]</f>
        <v>0.53592984647505093</v>
      </c>
      <c r="Z50">
        <v>2.60453</v>
      </c>
      <c r="AA50">
        <f>(Table615[[#This Row],[time]]-2)*2</f>
        <v>1.20906</v>
      </c>
      <c r="AB50">
        <v>91.497399999999999</v>
      </c>
      <c r="AC50">
        <v>5.9547699999999999</v>
      </c>
      <c r="AD50">
        <f>Table615[[#This Row],[CFNM]]/Table615[[#This Row],[CAREA]]</f>
        <v>6.5081302856693196E-2</v>
      </c>
      <c r="AE50">
        <v>2.60453</v>
      </c>
      <c r="AF50">
        <f>(Table716[[#This Row],[time]]-2)*2</f>
        <v>1.20906</v>
      </c>
      <c r="AG50">
        <v>77.258300000000006</v>
      </c>
      <c r="AH50">
        <v>52.312399999999997</v>
      </c>
      <c r="AI50">
        <f>Table716[[#This Row],[CFNM]]/Table716[[#This Row],[CAREA]]</f>
        <v>0.67711042049850945</v>
      </c>
      <c r="AJ50">
        <v>2.60453</v>
      </c>
      <c r="AK50">
        <f>(Table817[[#This Row],[time]]-2)*2</f>
        <v>1.20906</v>
      </c>
      <c r="AL50">
        <v>78.592699999999994</v>
      </c>
      <c r="AM50">
        <v>9.2676400000000001</v>
      </c>
      <c r="AN50">
        <f>Table817[[#This Row],[CFNM]]/Table817[[#This Row],[CAREA]]</f>
        <v>0.11791985769670721</v>
      </c>
    </row>
    <row r="51" spans="1:40" x14ac:dyDescent="0.3">
      <c r="A51">
        <v>2.65273</v>
      </c>
      <c r="B51">
        <f>(Table110[[#This Row],[time]]-2)*2</f>
        <v>1.3054600000000001</v>
      </c>
      <c r="C51">
        <v>75.693299999999994</v>
      </c>
      <c r="D51">
        <v>41.569600000000001</v>
      </c>
      <c r="E51">
        <f>Table110[[#This Row],[CFNM]]/Table110[[#This Row],[CAREA]]</f>
        <v>0.54918467024161988</v>
      </c>
      <c r="F51">
        <v>2.65273</v>
      </c>
      <c r="G51">
        <f>(Table211[[#This Row],[time]]-2)*2</f>
        <v>1.3054600000000001</v>
      </c>
      <c r="H51">
        <v>53.206200000000003</v>
      </c>
      <c r="I51">
        <v>1.0248099999999999E-3</v>
      </c>
      <c r="J51">
        <f>Table211[[#This Row],[CFNM]]/Table211[[#This Row],[CAREA]]</f>
        <v>1.926110114986599E-5</v>
      </c>
      <c r="K51">
        <v>2.65273</v>
      </c>
      <c r="L51">
        <f>(Table312[[#This Row],[time]]-2)*2</f>
        <v>1.3054600000000001</v>
      </c>
      <c r="M51">
        <v>78.474500000000006</v>
      </c>
      <c r="N51">
        <v>34.911499999999997</v>
      </c>
      <c r="O51">
        <f>Table312[[#This Row],[CFNM]]/Table312[[#This Row],[CAREA]]</f>
        <v>0.44487699826058136</v>
      </c>
      <c r="P51">
        <v>2.65273</v>
      </c>
      <c r="Q51">
        <f>(Table413[[#This Row],[time]]-2)*2</f>
        <v>1.3054600000000001</v>
      </c>
      <c r="R51">
        <v>74.550200000000004</v>
      </c>
      <c r="S51">
        <v>1.56645E-3</v>
      </c>
      <c r="T51">
        <f>Table413[[#This Row],[CFNM]]/Table413[[#This Row],[CAREA]]</f>
        <v>2.101201606434322E-5</v>
      </c>
      <c r="U51">
        <v>2.65273</v>
      </c>
      <c r="V51">
        <f>(Table514[[#This Row],[time]]-2)*2</f>
        <v>1.3054600000000001</v>
      </c>
      <c r="W51">
        <v>64.393000000000001</v>
      </c>
      <c r="X51">
        <v>37.609699999999997</v>
      </c>
      <c r="Y51">
        <f>Table514[[#This Row],[CFNM]]/Table514[[#This Row],[CAREA]]</f>
        <v>0.584065038125262</v>
      </c>
      <c r="Z51">
        <v>2.65273</v>
      </c>
      <c r="AA51">
        <f>(Table615[[#This Row],[time]]-2)*2</f>
        <v>1.3054600000000001</v>
      </c>
      <c r="AB51">
        <v>90.677000000000007</v>
      </c>
      <c r="AC51">
        <v>5.3229199999999999</v>
      </c>
      <c r="AD51">
        <f>Table615[[#This Row],[CFNM]]/Table615[[#This Row],[CAREA]]</f>
        <v>5.8701986170693776E-2</v>
      </c>
      <c r="AE51">
        <v>2.65273</v>
      </c>
      <c r="AF51">
        <f>(Table716[[#This Row],[time]]-2)*2</f>
        <v>1.3054600000000001</v>
      </c>
      <c r="AG51">
        <v>77.025000000000006</v>
      </c>
      <c r="AH51">
        <v>54.791499999999999</v>
      </c>
      <c r="AI51">
        <f>Table716[[#This Row],[CFNM]]/Table716[[#This Row],[CAREA]]</f>
        <v>0.71134696527101582</v>
      </c>
      <c r="AJ51">
        <v>2.65273</v>
      </c>
      <c r="AK51">
        <f>(Table817[[#This Row],[time]]-2)*2</f>
        <v>1.3054600000000001</v>
      </c>
      <c r="AL51">
        <v>77.949100000000001</v>
      </c>
      <c r="AM51">
        <v>8.65503</v>
      </c>
      <c r="AN51">
        <f>Table817[[#This Row],[CFNM]]/Table817[[#This Row],[CAREA]]</f>
        <v>0.11103438012754477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74.634500000000003</v>
      </c>
      <c r="D52">
        <v>43.241300000000003</v>
      </c>
      <c r="E52">
        <f>Table110[[#This Row],[CFNM]]/Table110[[#This Row],[CAREA]]</f>
        <v>0.57937415002445247</v>
      </c>
      <c r="F52">
        <v>2.7006199999999998</v>
      </c>
      <c r="G52">
        <f>(Table211[[#This Row],[time]]-2)*2</f>
        <v>1.4012399999999996</v>
      </c>
      <c r="H52">
        <v>50.758800000000001</v>
      </c>
      <c r="I52">
        <v>8.9946700000000004E-4</v>
      </c>
      <c r="J52">
        <f>Table211[[#This Row],[CFNM]]/Table211[[#This Row],[CAREA]]</f>
        <v>1.7720414982229684E-5</v>
      </c>
      <c r="K52">
        <v>2.7006199999999998</v>
      </c>
      <c r="L52">
        <f>(Table312[[#This Row],[time]]-2)*2</f>
        <v>1.4012399999999996</v>
      </c>
      <c r="M52">
        <v>78.105500000000006</v>
      </c>
      <c r="N52">
        <v>36.245899999999999</v>
      </c>
      <c r="O52">
        <f>Table312[[#This Row],[CFNM]]/Table312[[#This Row],[CAREA]]</f>
        <v>0.4640633502122129</v>
      </c>
      <c r="P52">
        <v>2.7006199999999998</v>
      </c>
      <c r="Q52">
        <f>(Table413[[#This Row],[time]]-2)*2</f>
        <v>1.4012399999999996</v>
      </c>
      <c r="R52">
        <v>67.501599999999996</v>
      </c>
      <c r="S52">
        <v>1.4176600000000001E-3</v>
      </c>
      <c r="T52">
        <f>Table413[[#This Row],[CFNM]]/Table413[[#This Row],[CAREA]]</f>
        <v>2.1001872548206266E-5</v>
      </c>
      <c r="U52">
        <v>2.7006199999999998</v>
      </c>
      <c r="V52">
        <f>(Table514[[#This Row],[time]]-2)*2</f>
        <v>1.4012399999999996</v>
      </c>
      <c r="W52">
        <v>63.693100000000001</v>
      </c>
      <c r="X52">
        <v>39.488300000000002</v>
      </c>
      <c r="Y52">
        <f>Table514[[#This Row],[CFNM]]/Table514[[#This Row],[CAREA]]</f>
        <v>0.61997767419076799</v>
      </c>
      <c r="Z52">
        <v>2.7006199999999998</v>
      </c>
      <c r="AA52">
        <f>(Table615[[#This Row],[time]]-2)*2</f>
        <v>1.4012399999999996</v>
      </c>
      <c r="AB52">
        <v>90.259200000000007</v>
      </c>
      <c r="AC52">
        <v>4.7375699999999998</v>
      </c>
      <c r="AD52">
        <f>Table615[[#This Row],[CFNM]]/Table615[[#This Row],[CAREA]]</f>
        <v>5.2488499787279298E-2</v>
      </c>
      <c r="AE52">
        <v>2.7006199999999998</v>
      </c>
      <c r="AF52">
        <f>(Table716[[#This Row],[time]]-2)*2</f>
        <v>1.4012399999999996</v>
      </c>
      <c r="AG52">
        <v>76.751199999999997</v>
      </c>
      <c r="AH52">
        <v>56.963999999999999</v>
      </c>
      <c r="AI52">
        <f>Table716[[#This Row],[CFNM]]/Table716[[#This Row],[CAREA]]</f>
        <v>0.74219035011830436</v>
      </c>
      <c r="AJ52">
        <v>2.7006199999999998</v>
      </c>
      <c r="AK52">
        <f>(Table817[[#This Row],[time]]-2)*2</f>
        <v>1.4012399999999996</v>
      </c>
      <c r="AL52">
        <v>77.402500000000003</v>
      </c>
      <c r="AM52">
        <v>8.05185</v>
      </c>
      <c r="AN52">
        <f>Table817[[#This Row],[CFNM]]/Table817[[#This Row],[CAREA]]</f>
        <v>0.10402570976389651</v>
      </c>
    </row>
    <row r="53" spans="1:40" x14ac:dyDescent="0.3">
      <c r="A53">
        <v>2.75176</v>
      </c>
      <c r="B53">
        <f>(Table110[[#This Row],[time]]-2)*2</f>
        <v>1.50352</v>
      </c>
      <c r="C53">
        <v>72.3964</v>
      </c>
      <c r="D53">
        <v>45.336199999999998</v>
      </c>
      <c r="E53">
        <f>Table110[[#This Row],[CFNM]]/Table110[[#This Row],[CAREA]]</f>
        <v>0.62622174583266565</v>
      </c>
      <c r="F53">
        <v>2.75176</v>
      </c>
      <c r="G53">
        <f>(Table211[[#This Row],[time]]-2)*2</f>
        <v>1.50352</v>
      </c>
      <c r="H53">
        <v>45.209200000000003</v>
      </c>
      <c r="I53">
        <v>7.4272699999999999E-4</v>
      </c>
      <c r="J53">
        <f>Table211[[#This Row],[CFNM]]/Table211[[#This Row],[CAREA]]</f>
        <v>1.6428669385877209E-5</v>
      </c>
      <c r="K53">
        <v>2.75176</v>
      </c>
      <c r="L53">
        <f>(Table312[[#This Row],[time]]-2)*2</f>
        <v>1.50352</v>
      </c>
      <c r="M53">
        <v>77.635900000000007</v>
      </c>
      <c r="N53">
        <v>37.982599999999998</v>
      </c>
      <c r="O53">
        <f>Table312[[#This Row],[CFNM]]/Table312[[#This Row],[CAREA]]</f>
        <v>0.48924015822576922</v>
      </c>
      <c r="P53">
        <v>2.75176</v>
      </c>
      <c r="Q53">
        <f>(Table413[[#This Row],[time]]-2)*2</f>
        <v>1.50352</v>
      </c>
      <c r="R53">
        <v>62.536299999999997</v>
      </c>
      <c r="S53">
        <v>1.24058E-3</v>
      </c>
      <c r="T53">
        <f>Table413[[#This Row],[CFNM]]/Table413[[#This Row],[CAREA]]</f>
        <v>1.9837758230020006E-5</v>
      </c>
      <c r="U53">
        <v>2.75176</v>
      </c>
      <c r="V53">
        <f>(Table514[[#This Row],[time]]-2)*2</f>
        <v>1.50352</v>
      </c>
      <c r="W53">
        <v>62.396000000000001</v>
      </c>
      <c r="X53">
        <v>41.997599999999998</v>
      </c>
      <c r="Y53">
        <f>Table514[[#This Row],[CFNM]]/Table514[[#This Row],[CAREA]]</f>
        <v>0.67308160779537152</v>
      </c>
      <c r="Z53">
        <v>2.75176</v>
      </c>
      <c r="AA53">
        <f>(Table615[[#This Row],[time]]-2)*2</f>
        <v>1.50352</v>
      </c>
      <c r="AB53">
        <v>89.879599999999996</v>
      </c>
      <c r="AC53">
        <v>4.0530900000000001</v>
      </c>
      <c r="AD53">
        <f>Table615[[#This Row],[CFNM]]/Table615[[#This Row],[CAREA]]</f>
        <v>4.5094659967334083E-2</v>
      </c>
      <c r="AE53">
        <v>2.75176</v>
      </c>
      <c r="AF53">
        <f>(Table716[[#This Row],[time]]-2)*2</f>
        <v>1.50352</v>
      </c>
      <c r="AG53">
        <v>76.031099999999995</v>
      </c>
      <c r="AH53">
        <v>59.726700000000001</v>
      </c>
      <c r="AI53">
        <f>Table716[[#This Row],[CFNM]]/Table716[[#This Row],[CAREA]]</f>
        <v>0.78555617372364739</v>
      </c>
      <c r="AJ53">
        <v>2.75176</v>
      </c>
      <c r="AK53">
        <f>(Table817[[#This Row],[time]]-2)*2</f>
        <v>1.50352</v>
      </c>
      <c r="AL53">
        <v>76.820499999999996</v>
      </c>
      <c r="AM53">
        <v>7.3016500000000004</v>
      </c>
      <c r="AN53">
        <f>Table817[[#This Row],[CFNM]]/Table817[[#This Row],[CAREA]]</f>
        <v>9.5048196770393334E-2</v>
      </c>
    </row>
    <row r="54" spans="1:40" x14ac:dyDescent="0.3">
      <c r="A54">
        <v>2.80444</v>
      </c>
      <c r="B54">
        <f>(Table110[[#This Row],[time]]-2)*2</f>
        <v>1.6088800000000001</v>
      </c>
      <c r="C54">
        <v>71.767300000000006</v>
      </c>
      <c r="D54">
        <v>47.139099999999999</v>
      </c>
      <c r="E54">
        <f>Table110[[#This Row],[CFNM]]/Table110[[#This Row],[CAREA]]</f>
        <v>0.65683256859321715</v>
      </c>
      <c r="F54">
        <v>2.80444</v>
      </c>
      <c r="G54">
        <f>(Table211[[#This Row],[time]]-2)*2</f>
        <v>1.6088800000000001</v>
      </c>
      <c r="H54">
        <v>41.614699999999999</v>
      </c>
      <c r="I54">
        <v>6.1267899999999998E-4</v>
      </c>
      <c r="J54">
        <f>Table211[[#This Row],[CFNM]]/Table211[[#This Row],[CAREA]]</f>
        <v>1.4722658099181299E-5</v>
      </c>
      <c r="K54">
        <v>2.80444</v>
      </c>
      <c r="L54">
        <f>(Table312[[#This Row],[time]]-2)*2</f>
        <v>1.6088800000000001</v>
      </c>
      <c r="M54">
        <v>77.161100000000005</v>
      </c>
      <c r="N54">
        <v>39.612299999999998</v>
      </c>
      <c r="O54">
        <f>Table312[[#This Row],[CFNM]]/Table312[[#This Row],[CAREA]]</f>
        <v>0.51337137495447827</v>
      </c>
      <c r="P54">
        <v>2.80444</v>
      </c>
      <c r="Q54">
        <f>(Table413[[#This Row],[time]]-2)*2</f>
        <v>1.6088800000000001</v>
      </c>
      <c r="R54">
        <v>56.895099999999999</v>
      </c>
      <c r="S54">
        <v>1.09403E-3</v>
      </c>
      <c r="T54">
        <f>Table413[[#This Row],[CFNM]]/Table413[[#This Row],[CAREA]]</f>
        <v>1.9228896688818544E-5</v>
      </c>
      <c r="U54">
        <v>2.80444</v>
      </c>
      <c r="V54">
        <f>(Table514[[#This Row],[time]]-2)*2</f>
        <v>1.6088800000000001</v>
      </c>
      <c r="W54">
        <v>61.676600000000001</v>
      </c>
      <c r="X54">
        <v>44.375599999999999</v>
      </c>
      <c r="Y54">
        <f>Table514[[#This Row],[CFNM]]/Table514[[#This Row],[CAREA]]</f>
        <v>0.71948842835046023</v>
      </c>
      <c r="Z54">
        <v>2.80444</v>
      </c>
      <c r="AA54">
        <f>(Table615[[#This Row],[time]]-2)*2</f>
        <v>1.6088800000000001</v>
      </c>
      <c r="AB54">
        <v>89.386099999999999</v>
      </c>
      <c r="AC54">
        <v>3.2700399999999998</v>
      </c>
      <c r="AD54">
        <f>Table615[[#This Row],[CFNM]]/Table615[[#This Row],[CAREA]]</f>
        <v>3.6583316645429208E-2</v>
      </c>
      <c r="AE54">
        <v>2.80444</v>
      </c>
      <c r="AF54">
        <f>(Table716[[#This Row],[time]]-2)*2</f>
        <v>1.6088800000000001</v>
      </c>
      <c r="AG54">
        <v>75.688999999999993</v>
      </c>
      <c r="AH54">
        <v>62.191200000000002</v>
      </c>
      <c r="AI54">
        <f>Table716[[#This Row],[CFNM]]/Table716[[#This Row],[CAREA]]</f>
        <v>0.82166761352376183</v>
      </c>
      <c r="AJ54">
        <v>2.80444</v>
      </c>
      <c r="AK54">
        <f>(Table817[[#This Row],[time]]-2)*2</f>
        <v>1.6088800000000001</v>
      </c>
      <c r="AL54">
        <v>76.19</v>
      </c>
      <c r="AM54">
        <v>6.6341700000000001</v>
      </c>
      <c r="AN54">
        <f>Table817[[#This Row],[CFNM]]/Table817[[#This Row],[CAREA]]</f>
        <v>8.7074025462659146E-2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71.260400000000004</v>
      </c>
      <c r="D55">
        <v>48.143799999999999</v>
      </c>
      <c r="E55">
        <f>Table110[[#This Row],[CFNM]]/Table110[[#This Row],[CAREA]]</f>
        <v>0.67560384168486276</v>
      </c>
      <c r="F55">
        <v>2.8583699999999999</v>
      </c>
      <c r="G55">
        <f>(Table211[[#This Row],[time]]-2)*2</f>
        <v>1.7167399999999997</v>
      </c>
      <c r="H55">
        <v>39.205199999999998</v>
      </c>
      <c r="I55">
        <v>5.4020700000000001E-4</v>
      </c>
      <c r="J55">
        <f>Table211[[#This Row],[CFNM]]/Table211[[#This Row],[CAREA]]</f>
        <v>1.3778962994704786E-5</v>
      </c>
      <c r="K55">
        <v>2.8583699999999999</v>
      </c>
      <c r="L55">
        <f>(Table312[[#This Row],[time]]-2)*2</f>
        <v>1.7167399999999997</v>
      </c>
      <c r="M55">
        <v>76.920900000000003</v>
      </c>
      <c r="N55">
        <v>40.5471</v>
      </c>
      <c r="O55">
        <f>Table312[[#This Row],[CFNM]]/Table312[[#This Row],[CAREA]]</f>
        <v>0.52712721770026094</v>
      </c>
      <c r="P55">
        <v>2.8583699999999999</v>
      </c>
      <c r="Q55">
        <f>(Table413[[#This Row],[time]]-2)*2</f>
        <v>1.7167399999999997</v>
      </c>
      <c r="R55">
        <v>49.6556</v>
      </c>
      <c r="S55">
        <v>1.0226499999999999E-3</v>
      </c>
      <c r="T55">
        <f>Table413[[#This Row],[CFNM]]/Table413[[#This Row],[CAREA]]</f>
        <v>2.0594857377617026E-5</v>
      </c>
      <c r="U55">
        <v>2.8583699999999999</v>
      </c>
      <c r="V55">
        <f>(Table514[[#This Row],[time]]-2)*2</f>
        <v>1.7167399999999997</v>
      </c>
      <c r="W55">
        <v>61.2273</v>
      </c>
      <c r="X55">
        <v>45.724800000000002</v>
      </c>
      <c r="Y55">
        <f>Table514[[#This Row],[CFNM]]/Table514[[#This Row],[CAREA]]</f>
        <v>0.74680412169081445</v>
      </c>
      <c r="Z55">
        <v>2.8583699999999999</v>
      </c>
      <c r="AA55">
        <f>(Table615[[#This Row],[time]]-2)*2</f>
        <v>1.7167399999999997</v>
      </c>
      <c r="AB55">
        <v>88.586799999999997</v>
      </c>
      <c r="AC55">
        <v>2.93669</v>
      </c>
      <c r="AD55">
        <f>Table615[[#This Row],[CFNM]]/Table615[[#This Row],[CAREA]]</f>
        <v>3.3150424216700461E-2</v>
      </c>
      <c r="AE55">
        <v>2.8583699999999999</v>
      </c>
      <c r="AF55">
        <f>(Table716[[#This Row],[time]]-2)*2</f>
        <v>1.7167399999999997</v>
      </c>
      <c r="AG55">
        <v>75.095100000000002</v>
      </c>
      <c r="AH55">
        <v>63.6342</v>
      </c>
      <c r="AI55">
        <f>Table716[[#This Row],[CFNM]]/Table716[[#This Row],[CAREA]]</f>
        <v>0.84738152023234536</v>
      </c>
      <c r="AJ55">
        <v>2.8583699999999999</v>
      </c>
      <c r="AK55">
        <f>(Table817[[#This Row],[time]]-2)*2</f>
        <v>1.7167399999999997</v>
      </c>
      <c r="AL55">
        <v>75.809799999999996</v>
      </c>
      <c r="AM55">
        <v>6.2328299999999999</v>
      </c>
      <c r="AN55">
        <f>Table817[[#This Row],[CFNM]]/Table817[[#This Row],[CAREA]]</f>
        <v>8.2216679110088675E-2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70.316599999999994</v>
      </c>
      <c r="D56">
        <v>49.901200000000003</v>
      </c>
      <c r="E56">
        <f>Table110[[#This Row],[CFNM]]/Table110[[#This Row],[CAREA]]</f>
        <v>0.70966457422571638</v>
      </c>
      <c r="F56">
        <v>2.9134199999999999</v>
      </c>
      <c r="G56">
        <f>(Table211[[#This Row],[time]]-2)*2</f>
        <v>1.8268399999999998</v>
      </c>
      <c r="H56">
        <v>31.539100000000001</v>
      </c>
      <c r="I56">
        <v>4.2760900000000002E-4</v>
      </c>
      <c r="J56">
        <f>Table211[[#This Row],[CFNM]]/Table211[[#This Row],[CAREA]]</f>
        <v>1.3558059678304073E-5</v>
      </c>
      <c r="K56">
        <v>2.9134199999999999</v>
      </c>
      <c r="L56">
        <f>(Table312[[#This Row],[time]]-2)*2</f>
        <v>1.8268399999999998</v>
      </c>
      <c r="M56">
        <v>76.414699999999996</v>
      </c>
      <c r="N56">
        <v>42.2134</v>
      </c>
      <c r="O56">
        <f>Table312[[#This Row],[CFNM]]/Table312[[#This Row],[CAREA]]</f>
        <v>0.55242512239137231</v>
      </c>
      <c r="P56">
        <v>2.9134199999999999</v>
      </c>
      <c r="Q56">
        <f>(Table413[[#This Row],[time]]-2)*2</f>
        <v>1.8268399999999998</v>
      </c>
      <c r="R56">
        <v>47.695900000000002</v>
      </c>
      <c r="S56">
        <v>9.0677599999999998E-4</v>
      </c>
      <c r="T56">
        <f>Table413[[#This Row],[CFNM]]/Table413[[#This Row],[CAREA]]</f>
        <v>1.901161315752507E-5</v>
      </c>
      <c r="U56">
        <v>2.9134199999999999</v>
      </c>
      <c r="V56">
        <f>(Table514[[#This Row],[time]]-2)*2</f>
        <v>1.8268399999999998</v>
      </c>
      <c r="W56">
        <v>60.463099999999997</v>
      </c>
      <c r="X56">
        <v>48.127200000000002</v>
      </c>
      <c r="Y56">
        <f>Table514[[#This Row],[CFNM]]/Table514[[#This Row],[CAREA]]</f>
        <v>0.79597638890496858</v>
      </c>
      <c r="Z56">
        <v>2.9134199999999999</v>
      </c>
      <c r="AA56">
        <f>(Table615[[#This Row],[time]]-2)*2</f>
        <v>1.8268399999999998</v>
      </c>
      <c r="AB56">
        <v>88.203500000000005</v>
      </c>
      <c r="AC56">
        <v>2.4082400000000002</v>
      </c>
      <c r="AD56">
        <f>Table615[[#This Row],[CFNM]]/Table615[[#This Row],[CAREA]]</f>
        <v>2.730322492871598E-2</v>
      </c>
      <c r="AE56">
        <v>2.9134199999999999</v>
      </c>
      <c r="AF56">
        <f>(Table716[[#This Row],[time]]-2)*2</f>
        <v>1.8268399999999998</v>
      </c>
      <c r="AG56">
        <v>74.627099999999999</v>
      </c>
      <c r="AH56">
        <v>66.125</v>
      </c>
      <c r="AI56">
        <f>Table716[[#This Row],[CFNM]]/Table716[[#This Row],[CAREA]]</f>
        <v>0.8860722177332363</v>
      </c>
      <c r="AJ56">
        <v>2.9134199999999999</v>
      </c>
      <c r="AK56">
        <f>(Table817[[#This Row],[time]]-2)*2</f>
        <v>1.8268399999999998</v>
      </c>
      <c r="AL56">
        <v>75.163300000000007</v>
      </c>
      <c r="AM56">
        <v>5.5541099999999997</v>
      </c>
      <c r="AN56">
        <f>Table817[[#This Row],[CFNM]]/Table817[[#This Row],[CAREA]]</f>
        <v>7.3893908330262228E-2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69.455399999999997</v>
      </c>
      <c r="D57">
        <v>51.441800000000001</v>
      </c>
      <c r="E57">
        <f>Table110[[#This Row],[CFNM]]/Table110[[#This Row],[CAREA]]</f>
        <v>0.74064507583283667</v>
      </c>
      <c r="F57">
        <v>2.9619599999999999</v>
      </c>
      <c r="G57">
        <f>(Table211[[#This Row],[time]]-2)*2</f>
        <v>1.9239199999999999</v>
      </c>
      <c r="H57">
        <v>26.532800000000002</v>
      </c>
      <c r="I57">
        <v>3.50138E-4</v>
      </c>
      <c r="J57">
        <f>Table211[[#This Row],[CFNM]]/Table211[[#This Row],[CAREA]]</f>
        <v>1.3196421033588614E-5</v>
      </c>
      <c r="K57">
        <v>2.9619599999999999</v>
      </c>
      <c r="L57">
        <f>(Table312[[#This Row],[time]]-2)*2</f>
        <v>1.9239199999999999</v>
      </c>
      <c r="M57">
        <v>76.047399999999996</v>
      </c>
      <c r="N57">
        <v>43.600099999999998</v>
      </c>
      <c r="O57">
        <f>Table312[[#This Row],[CFNM]]/Table312[[#This Row],[CAREA]]</f>
        <v>0.5733279507254686</v>
      </c>
      <c r="P57">
        <v>2.9619599999999999</v>
      </c>
      <c r="Q57">
        <f>(Table413[[#This Row],[time]]-2)*2</f>
        <v>1.9239199999999999</v>
      </c>
      <c r="R57">
        <v>42.453299999999999</v>
      </c>
      <c r="S57">
        <v>8.1588699999999995E-4</v>
      </c>
      <c r="T57">
        <f>Table413[[#This Row],[CFNM]]/Table413[[#This Row],[CAREA]]</f>
        <v>1.9218458871277379E-5</v>
      </c>
      <c r="U57">
        <v>2.9619599999999999</v>
      </c>
      <c r="V57">
        <f>(Table514[[#This Row],[time]]-2)*2</f>
        <v>1.9239199999999999</v>
      </c>
      <c r="W57">
        <v>59.8504</v>
      </c>
      <c r="X57">
        <v>50.141100000000002</v>
      </c>
      <c r="Y57">
        <f>Table514[[#This Row],[CFNM]]/Table514[[#This Row],[CAREA]]</f>
        <v>0.83777384946466527</v>
      </c>
      <c r="Z57">
        <v>2.9619599999999999</v>
      </c>
      <c r="AA57">
        <f>(Table615[[#This Row],[time]]-2)*2</f>
        <v>1.9239199999999999</v>
      </c>
      <c r="AB57">
        <v>87.867800000000003</v>
      </c>
      <c r="AC57">
        <v>2.02108</v>
      </c>
      <c r="AD57">
        <f>Table615[[#This Row],[CFNM]]/Table615[[#This Row],[CAREA]]</f>
        <v>2.300137251643947E-2</v>
      </c>
      <c r="AE57">
        <v>2.9619599999999999</v>
      </c>
      <c r="AF57">
        <f>(Table716[[#This Row],[time]]-2)*2</f>
        <v>1.9239199999999999</v>
      </c>
      <c r="AG57">
        <v>74.1751</v>
      </c>
      <c r="AH57">
        <v>68.163799999999995</v>
      </c>
      <c r="AI57">
        <f>Table716[[#This Row],[CFNM]]/Table716[[#This Row],[CAREA]]</f>
        <v>0.91895797916012234</v>
      </c>
      <c r="AJ57">
        <v>2.9619599999999999</v>
      </c>
      <c r="AK57">
        <f>(Table817[[#This Row],[time]]-2)*2</f>
        <v>1.9239199999999999</v>
      </c>
      <c r="AL57">
        <v>74.536699999999996</v>
      </c>
      <c r="AM57">
        <v>4.9634400000000003</v>
      </c>
      <c r="AN57">
        <f>Table817[[#This Row],[CFNM]]/Table817[[#This Row],[CAREA]]</f>
        <v>6.6590552036781894E-2</v>
      </c>
    </row>
    <row r="58" spans="1:40" x14ac:dyDescent="0.3">
      <c r="A58">
        <v>3</v>
      </c>
      <c r="B58">
        <f>(Table110[[#This Row],[time]]-2)*2</f>
        <v>2</v>
      </c>
      <c r="C58">
        <v>68.922499999999999</v>
      </c>
      <c r="D58">
        <v>52.839300000000001</v>
      </c>
      <c r="E58">
        <f>Table110[[#This Row],[CFNM]]/Table110[[#This Row],[CAREA]]</f>
        <v>0.76664804671914111</v>
      </c>
      <c r="F58">
        <v>3</v>
      </c>
      <c r="G58">
        <f>(Table211[[#This Row],[time]]-2)*2</f>
        <v>2</v>
      </c>
      <c r="H58">
        <v>24.1463</v>
      </c>
      <c r="I58">
        <v>2.94841E-4</v>
      </c>
      <c r="J58">
        <f>Table211[[#This Row],[CFNM]]/Table211[[#This Row],[CAREA]]</f>
        <v>1.2210607836397295E-5</v>
      </c>
      <c r="K58">
        <v>3</v>
      </c>
      <c r="L58">
        <f>(Table312[[#This Row],[time]]-2)*2</f>
        <v>2</v>
      </c>
      <c r="M58">
        <v>75.822500000000005</v>
      </c>
      <c r="N58">
        <v>44.7714</v>
      </c>
      <c r="O58">
        <f>Table312[[#This Row],[CFNM]]/Table312[[#This Row],[CAREA]]</f>
        <v>0.59047644168947211</v>
      </c>
      <c r="P58">
        <v>3</v>
      </c>
      <c r="Q58">
        <f>(Table413[[#This Row],[time]]-2)*2</f>
        <v>2</v>
      </c>
      <c r="R58">
        <v>39.7879</v>
      </c>
      <c r="S58">
        <v>7.3868399999999998E-4</v>
      </c>
      <c r="T58">
        <f>Table413[[#This Row],[CFNM]]/Table413[[#This Row],[CAREA]]</f>
        <v>1.8565543795978173E-5</v>
      </c>
      <c r="U58">
        <v>3</v>
      </c>
      <c r="V58">
        <f>(Table514[[#This Row],[time]]-2)*2</f>
        <v>2</v>
      </c>
      <c r="W58">
        <v>59.3123</v>
      </c>
      <c r="X58">
        <v>51.887500000000003</v>
      </c>
      <c r="Y58">
        <f>Table514[[#This Row],[CFNM]]/Table514[[#This Row],[CAREA]]</f>
        <v>0.87481854522586378</v>
      </c>
      <c r="Z58">
        <v>3</v>
      </c>
      <c r="AA58">
        <f>(Table615[[#This Row],[time]]-2)*2</f>
        <v>2</v>
      </c>
      <c r="AB58">
        <v>87.889200000000002</v>
      </c>
      <c r="AC58">
        <v>1.7208600000000001</v>
      </c>
      <c r="AD58">
        <f>Table615[[#This Row],[CFNM]]/Table615[[#This Row],[CAREA]]</f>
        <v>1.9579880121789708E-2</v>
      </c>
      <c r="AE58">
        <v>3</v>
      </c>
      <c r="AF58">
        <f>(Table716[[#This Row],[time]]-2)*2</f>
        <v>2</v>
      </c>
      <c r="AG58">
        <v>73.801599999999993</v>
      </c>
      <c r="AH58">
        <v>69.924599999999998</v>
      </c>
      <c r="AI58">
        <f>Table716[[#This Row],[CFNM]]/Table716[[#This Row],[CAREA]]</f>
        <v>0.94746726358236144</v>
      </c>
      <c r="AJ58">
        <v>3</v>
      </c>
      <c r="AK58">
        <f>(Table817[[#This Row],[time]]-2)*2</f>
        <v>2</v>
      </c>
      <c r="AL58">
        <v>74.109499999999997</v>
      </c>
      <c r="AM58">
        <v>4.43262</v>
      </c>
      <c r="AN58">
        <f>Table817[[#This Row],[CFNM]]/Table817[[#This Row],[CAREA]]</f>
        <v>5.9811765023377574E-2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1176D-1B81-41E4-9736-4E8986278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98E60-8BDF-4CA3-B8E6-6E2B61548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E28507-7CB0-479C-927E-9A80CF4B67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2020-12-12T18:55:53Z</dcterms:created>
  <dcterms:modified xsi:type="dcterms:W3CDTF">2020-12-12T19:13:34Z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