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LatSlideTether\"/>
    </mc:Choice>
  </mc:AlternateContent>
  <xr:revisionPtr revIDLastSave="34" documentId="8_{0EA44A12-2A38-4F9B-8954-318C17B434D7}" xr6:coauthVersionLast="45" xr6:coauthVersionMax="45" xr10:uidLastSave="{13F8995A-F837-4135-997C-CFA1070043D6}"/>
  <bookViews>
    <workbookView xWindow="1812" yWindow="1812" windowWidth="17280" windowHeight="9024" xr2:uid="{2FCD4C7F-4322-4293-9FD2-E443E8B9F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<sst xmlns="http://schemas.openxmlformats.org/spreadsheetml/2006/main" count="106" uniqueCount="20">
  <si>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</si>
  <si>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</si>
  <si>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</si>
  <si>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</si>
  <si>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</si>
  <si>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</si>
  <si>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</si>
  <si>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</si>
  <si>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</si>
  <si>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</si>
  <si>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</si>
  <si>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</si>
  <si>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</si>
  <si>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</si>
  <si>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</si>
  <si>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</si>
  <si>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S2_4N_LatSlide_Tether.odb </t>
  </si>
  <si>
    <t xml:space="preserve">4P Lat Slide Tether  </t>
  </si>
  <si>
    <t>S2_4P_LatSlide_Tether.odb</t>
  </si>
  <si>
    <t xml:space="preserve">4PN Lat Slide Tether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</si>
</sst>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19C1C-349A-490C-B7E2-0F0E790FE31A}" name="Table1" displayName="Table1" ref="A9:E30" totalsRowShown="0">
  <autoFilter ref="A9:E30" xr:uid="{FE76B671-56B0-4853-979A-04D2B7132647}"/>
  <tableColumns count="5">
    <tableColumn id="1" xr3:uid="{A1B6FBEA-70EA-486F-9BC1-C5D0464E8D5A}" name="time"/>
    <tableColumn id="2" xr3:uid="{EBA4CC86-9F3B-45F2-A7E2-BF6ACABBAE26}" name="moment" dataDxfId="31">
      <calculatedColumnFormula>-(Table1[[#This Row],[time]]-2)*2</calculatedColumnFormula>
    </tableColumn>
    <tableColumn id="3" xr3:uid="{AD091C64-900F-4915-84C6-565DF50EFA06}" name="CAREA"/>
    <tableColumn id="4" xr3:uid="{99482ADD-0155-4556-B0A2-F966310F0500}" name="CFNM"/>
    <tableColumn id="5" xr3:uid="{AF723694-316A-4914-B4C3-0C9EE7AD80F9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7BD2F3-5A4C-49F8-B513-35FAAB00CA7E}" name="Table211" displayName="Table211" ref="F37:J58" totalsRowShown="0">
  <autoFilter ref="F37:J58" xr:uid="{D4E2CCF8-C8EF-4C5C-BEDB-92B93CF2CE8D}"/>
  <tableColumns count="5">
    <tableColumn id="1" xr3:uid="{3B34027C-5CF4-41DB-8D34-9FBB8F53F6F1}" name="time"/>
    <tableColumn id="2" xr3:uid="{4D2B97F9-6780-4F14-BD92-C06BBF0823CC}" name="moment" dataDxfId="13">
      <calculatedColumnFormula>(Table211[[#This Row],[time]]-2)*2</calculatedColumnFormula>
    </tableColumn>
    <tableColumn id="3" xr3:uid="{A76A17C4-605A-447B-8E2B-7DE186CB83CB}" name="CAREA"/>
    <tableColumn id="4" xr3:uid="{89B7FE55-78B7-48D1-88D2-79CEF444A83C}" name="CFNM"/>
    <tableColumn id="5" xr3:uid="{374AA41D-4C94-47EF-A2BA-1ED6E46B949E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59E44F-3085-4AF3-AA63-49042645530D}" name="Table312" displayName="Table312" ref="K37:O58" totalsRowShown="0">
  <autoFilter ref="K37:O58" xr:uid="{5E493B3D-AEF5-4757-A243-069B82CD4478}"/>
  <tableColumns count="5">
    <tableColumn id="1" xr3:uid="{788E8A20-DF3E-45AE-8A36-FE113662FC7A}" name="time"/>
    <tableColumn id="2" xr3:uid="{083E5727-6E5B-4A46-B290-0BE162E522EB}" name="moment" dataDxfId="11">
      <calculatedColumnFormula>(Table312[[#This Row],[time]]-2)*2</calculatedColumnFormula>
    </tableColumn>
    <tableColumn id="3" xr3:uid="{F60CBE9B-CDFE-4DCB-91F8-87D767B9AB00}" name="CAREA"/>
    <tableColumn id="4" xr3:uid="{A2789ACD-EADA-409C-9C11-E907D29A03A2}" name="CFNM"/>
    <tableColumn id="5" xr3:uid="{7930DA41-7866-46A7-A989-85A4D76F7162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865671-9714-4C95-88EE-267520EB9777}" name="Table413" displayName="Table413" ref="P37:T58" totalsRowShown="0">
  <autoFilter ref="P37:T58" xr:uid="{D1E8C16E-B16B-4C2D-8BB4-668A344BE327}"/>
  <tableColumns count="5">
    <tableColumn id="1" xr3:uid="{32B339D9-887D-4547-8A89-68544F4E6725}" name="time"/>
    <tableColumn id="2" xr3:uid="{77BD6E66-F474-406D-9D4F-4EB532751B41}" name="moment" dataDxfId="9">
      <calculatedColumnFormula>(Table413[[#This Row],[time]]-2)*2</calculatedColumnFormula>
    </tableColumn>
    <tableColumn id="3" xr3:uid="{286E3A3E-0B03-41B6-9983-E6AB0FFC28B0}" name="CAREA"/>
    <tableColumn id="4" xr3:uid="{0150BDB2-458A-49AF-A225-C7FC31E8DE49}" name="CFNM"/>
    <tableColumn id="5" xr3:uid="{35B9868F-FAA7-44E3-9BBF-0C9F10C82C1C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5AFE47-934B-4DDF-83DD-EFCFCE5F65CE}" name="Table514" displayName="Table514" ref="U37:Y58" totalsRowShown="0">
  <autoFilter ref="U37:Y58" xr:uid="{326A3729-02B3-432F-A786-A42C9423B642}"/>
  <tableColumns count="5">
    <tableColumn id="1" xr3:uid="{D641EA80-7292-480B-A826-CDD83A6D8A7D}" name="time"/>
    <tableColumn id="2" xr3:uid="{9D041CFF-B4EE-4AD2-98E5-501CEF213C51}" name="moment" dataDxfId="7">
      <calculatedColumnFormula>(Table514[[#This Row],[time]]-2)*2</calculatedColumnFormula>
    </tableColumn>
    <tableColumn id="3" xr3:uid="{EA04100A-3AB5-4F7A-9643-EFFC544D0A0C}" name="CAREA"/>
    <tableColumn id="4" xr3:uid="{CE03E8D6-858C-439A-9B3E-143E398DFFA9}" name="CFNM"/>
    <tableColumn id="5" xr3:uid="{717EDEDF-0ED6-48EC-8797-42000DEAFD2C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8854A1D-3330-416B-88D3-388636DDDE91}" name="Table615" displayName="Table615" ref="Z37:AD58" totalsRowShown="0">
  <autoFilter ref="Z37:AD58" xr:uid="{743A4EF3-1AF5-481C-AA57-C63185E3257A}"/>
  <tableColumns count="5">
    <tableColumn id="1" xr3:uid="{4E5A42A5-A19D-4CCF-9392-C871E4AB87E5}" name="time"/>
    <tableColumn id="2" xr3:uid="{98FF52B9-A056-4B07-AC42-79A623E475B4}" name="moment" dataDxfId="5">
      <calculatedColumnFormula>(Table615[[#This Row],[time]]-2)*2</calculatedColumnFormula>
    </tableColumn>
    <tableColumn id="3" xr3:uid="{1371D501-370D-418F-A43B-02E32DA9108D}" name="CAREA"/>
    <tableColumn id="4" xr3:uid="{FAC29BEF-E6E2-4793-9222-876A8ACF4AD5}" name="CFNM"/>
    <tableColumn id="5" xr3:uid="{5E6E3AB9-8B92-49B9-9212-672A0E19CB10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F1381F-08E8-487F-A0B4-5414C917D98F}" name="Table716" displayName="Table716" ref="AE37:AI58" totalsRowShown="0">
  <autoFilter ref="AE37:AI58" xr:uid="{581A285A-9BC4-4C45-A787-B3FA6F7969E1}"/>
  <tableColumns count="5">
    <tableColumn id="1" xr3:uid="{2A284A79-27C7-4F80-8D4C-4F3E25B08ACF}" name="time"/>
    <tableColumn id="2" xr3:uid="{14AC389F-E988-4B72-B623-BC23D2ADDB13}" name="moment" dataDxfId="3">
      <calculatedColumnFormula>(Table716[[#This Row],[time]]-2)*2</calculatedColumnFormula>
    </tableColumn>
    <tableColumn id="3" xr3:uid="{26AA74E0-097F-49DB-A2A6-0BC657B069BE}" name="CAREA"/>
    <tableColumn id="4" xr3:uid="{9DEDF0F1-F384-4E7F-A2AF-35B6DA98D46D}" name="CFNM"/>
    <tableColumn id="5" xr3:uid="{7011B88E-E678-4E89-A668-0F16CC0E4945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19710E9-9CAA-43A9-93B1-ABB41D424767}" name="Table817" displayName="Table817" ref="AJ37:AN58" totalsRowShown="0">
  <autoFilter ref="AJ37:AN58" xr:uid="{94FCA3F7-01C7-452A-B9BC-740DBFFAB942}"/>
  <tableColumns count="5">
    <tableColumn id="1" xr3:uid="{6C385402-B2D1-48A9-8337-DA38E37B89D7}" name="time"/>
    <tableColumn id="2" xr3:uid="{259E7CC9-4D36-4E90-A8C5-77AE203EE9F6}" name="moment" dataDxfId="1">
      <calculatedColumnFormula>(Table817[[#This Row],[time]]-2)*2</calculatedColumnFormula>
    </tableColumn>
    <tableColumn id="3" xr3:uid="{15BD4A6E-3334-438E-B708-B9049AADE6D4}" name="CAREA"/>
    <tableColumn id="4" xr3:uid="{92E7BD5F-F56F-444A-A12C-06786A7A454C}" name="CFNM"/>
    <tableColumn id="5" xr3:uid="{667679B2-A941-40EA-95A9-E4AE37C5E079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D8035-53EE-4FAD-9D4F-62F69C8D896B}" name="Table2" displayName="Table2" ref="F9:J30" totalsRowShown="0">
  <autoFilter ref="F9:J30" xr:uid="{88FE400E-ED8E-4746-A783-D2055FB8BF4B}"/>
  <tableColumns count="5">
    <tableColumn id="1" xr3:uid="{F017CBA5-996A-4FF6-967A-A03448C6EA5C}" name="time"/>
    <tableColumn id="2" xr3:uid="{280A6DE2-1058-4DBC-902A-8D6133AD9CAD}" name="moment" dataDxfId="29">
      <calculatedColumnFormula>-(Table2[[#This Row],[time]]-2)*2</calculatedColumnFormula>
    </tableColumn>
    <tableColumn id="3" xr3:uid="{4D74D82E-8218-49CF-8A7E-1BDA37BFBB79}" name="CAREA"/>
    <tableColumn id="4" xr3:uid="{5AD0A8AA-5FE4-4532-86B9-A7FC5039F287}" name="CFNM"/>
    <tableColumn id="5" xr3:uid="{B107B2E7-2ED8-4B73-A85C-623B38F06C77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820AB6-7C43-4CCA-9101-2FCA12C7AD2B}" name="Table3" displayName="Table3" ref="K9:O30" totalsRowShown="0">
  <autoFilter ref="K9:O30" xr:uid="{D35E87B6-5747-43D8-98B3-512DCE02ABD4}"/>
  <tableColumns count="5">
    <tableColumn id="1" xr3:uid="{4342A7F2-D715-4E3A-976A-D8DF1CD3B7BD}" name="time"/>
    <tableColumn id="2" xr3:uid="{07867AAF-8553-4747-915E-EEE510D46D81}" name="moment" dataDxfId="27">
      <calculatedColumnFormula>-(Table3[[#This Row],[time]]-2)*2</calculatedColumnFormula>
    </tableColumn>
    <tableColumn id="3" xr3:uid="{B5769CFB-0681-4205-8504-5D928FECBFD3}" name="CAREA"/>
    <tableColumn id="4" xr3:uid="{71B970A3-0D17-4DC0-82AD-16FAB1767D0D}" name="CFNM"/>
    <tableColumn id="5" xr3:uid="{70086039-7E01-4682-9919-63869EE8EF55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8699AC-C9DF-4F08-B0FB-BF3004A8B6A3}" name="Table4" displayName="Table4" ref="P9:T30" totalsRowShown="0">
  <autoFilter ref="P9:T30" xr:uid="{B9654831-F09B-40D5-BE59-EB75C1A049A0}"/>
  <tableColumns count="5">
    <tableColumn id="1" xr3:uid="{2CF3292F-75F7-4B5B-9CA6-9632E8191950}" name="time"/>
    <tableColumn id="2" xr3:uid="{ED0369BF-9E08-426D-A8DD-B398E2857B39}" name="moment" dataDxfId="25">
      <calculatedColumnFormula>-(Table4[[#This Row],[time]]-2)*2</calculatedColumnFormula>
    </tableColumn>
    <tableColumn id="3" xr3:uid="{94DC5856-88DF-4952-B6C6-1A561F05E6EF}" name="CAREA"/>
    <tableColumn id="4" xr3:uid="{A1C7D4A9-B324-4989-9B4A-92EC98478C43}" name="CFNM"/>
    <tableColumn id="5" xr3:uid="{9E1BD780-5427-48BF-86D1-27DEE986B33E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00FEBA-7768-4FA2-919A-B5594F8D93D0}" name="Table5" displayName="Table5" ref="U9:Y30" totalsRowShown="0">
  <autoFilter ref="U9:Y30" xr:uid="{6183E37E-C9EA-40B6-9467-5BED0AA0433A}"/>
  <tableColumns count="5">
    <tableColumn id="1" xr3:uid="{F0C51B7B-16D8-4F37-ADD1-F15891905164}" name="time"/>
    <tableColumn id="2" xr3:uid="{F18DFE58-EE3F-40AE-A21A-FB7A2DAF06FF}" name="moment" dataDxfId="23">
      <calculatedColumnFormula>-(Table5[[#This Row],[time]]-2)*2</calculatedColumnFormula>
    </tableColumn>
    <tableColumn id="3" xr3:uid="{467E26CE-F5C0-4201-9DB7-539DE88D3B2C}" name="CAREA"/>
    <tableColumn id="4" xr3:uid="{17BA2CC4-D7E5-474D-AB49-68C3C511D0F1}" name="CFNM"/>
    <tableColumn id="5" xr3:uid="{A4AFD9A7-BA1E-44D2-83F2-721353BF6C98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7110AF-62B5-43FD-869A-8AF34F7C0B8B}" name="Table6" displayName="Table6" ref="Z9:AD30" totalsRowShown="0">
  <autoFilter ref="Z9:AD30" xr:uid="{A51CBB35-7224-4127-A918-1AAB9F25FE2B}"/>
  <tableColumns count="5">
    <tableColumn id="1" xr3:uid="{1C00D60F-0679-4F14-B33F-89B541A00FCB}" name="time"/>
    <tableColumn id="2" xr3:uid="{4178056D-1143-46B4-BEF4-F10DC1AEA1C2}" name="moment" dataDxfId="21">
      <calculatedColumnFormula>-(Table6[[#This Row],[time]]-2)*2</calculatedColumnFormula>
    </tableColumn>
    <tableColumn id="3" xr3:uid="{BC8F1321-9291-45DD-B55A-A0E1D0155D78}" name="CAREA"/>
    <tableColumn id="4" xr3:uid="{EF062A44-5BAE-48EF-812C-D706D3352C64}" name="CFNM"/>
    <tableColumn id="5" xr3:uid="{5AD7EF8A-52B7-4090-9DAA-CB89894F386C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18FF2F-B7A8-4D4E-B04E-A7669055DBF2}" name="Table7" displayName="Table7" ref="AE9:AI30" totalsRowShown="0">
  <autoFilter ref="AE9:AI30" xr:uid="{0B43B963-1832-41E9-9D80-D89DE7156C67}"/>
  <tableColumns count="5">
    <tableColumn id="1" xr3:uid="{A101E372-0710-4873-BF95-804ADB77169E}" name="time"/>
    <tableColumn id="2" xr3:uid="{AD24F68C-2505-4050-A3D2-E5DB7A9C8E6D}" name="moment" dataDxfId="19">
      <calculatedColumnFormula>-(Table7[[#This Row],[time]]-2)*2</calculatedColumnFormula>
    </tableColumn>
    <tableColumn id="3" xr3:uid="{66C3B53C-378C-4031-8C55-73A5623B15E6}" name="CAREA"/>
    <tableColumn id="4" xr3:uid="{272119A1-7F8C-458E-A64E-EBF168E3D741}" name="CFNM"/>
    <tableColumn id="5" xr3:uid="{F05E44B5-B9DE-4D94-BC51-458A093E3136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A56450-528A-4B33-85F8-774CDBDE08EF}" name="Table8" displayName="Table8" ref="AJ9:AN30" totalsRowShown="0">
  <autoFilter ref="AJ9:AN30" xr:uid="{7AA3B37C-31F8-4D04-B3FF-E9A030A7E420}"/>
  <tableColumns count="5">
    <tableColumn id="1" xr3:uid="{0BC0F1A9-A283-40C0-976C-A8794C1FC7C6}" name="time"/>
    <tableColumn id="2" xr3:uid="{6960DFFC-049D-4129-BB07-B52550A5FD5F}" name="moment" dataDxfId="17">
      <calculatedColumnFormula>-(Table8[[#This Row],[time]]-2)*2</calculatedColumnFormula>
    </tableColumn>
    <tableColumn id="3" xr3:uid="{E15EA836-7436-42AF-BC8E-B86052A6144F}" name="CAREA"/>
    <tableColumn id="4" xr3:uid="{217831AE-ED74-43BF-A50F-D0011D905DCF}" name="CFNM"/>
    <tableColumn id="5" xr3:uid="{12418759-7C7E-47AB-B6AD-CEE2A2990D9F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F8A1EB-388A-4822-B73D-3254ECBF1E7A}" name="Table110" displayName="Table110" ref="A37:E58" totalsRowShown="0">
  <autoFilter ref="A37:E58" xr:uid="{60F524CC-249A-4B1D-8A74-584F1210D633}"/>
  <tableColumns count="5">
    <tableColumn id="1" xr3:uid="{ED6B17BE-350F-485C-91FD-8A3788BAE3CA}" name="time"/>
    <tableColumn id="2" xr3:uid="{C9C46F32-8C33-421A-A6AE-F372B7046F94}" name="moment" dataDxfId="15">
      <calculatedColumnFormula>(Table110[[#This Row],[time]]-2)*2</calculatedColumnFormula>
    </tableColumn>
    <tableColumn id="3" xr3:uid="{2DD7B293-3D1D-41E8-8818-E50B9966D0CF}" name="CAREA"/>
    <tableColumn id="4" xr3:uid="{AD48DB3D-328F-4A21-8927-71C2018CA5EF}" name="CFNM"/>
    <tableColumn id="5" xr3:uid="{AB05ECE0-2B8B-4834-947A-C35CFCBDA5D4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B566-9DEC-4849-9F9B-2B13B33976E9}">
  <dimension ref="A1:AN58"/>
  <sheetViews>
    <sheetView tabSelected="1" topLeftCell="A22" workbookViewId="0"/>
  </sheetViews>
  <sheetFormatPr defaultRowHeight="14.4" x14ac:dyDescent="0.3"/>
  <sheetData>
    <row r="1" spans="1:40" x14ac:dyDescent="0.3">
      <c r="A1" t="s">
        <v>19</v>
      </c>
    </row>
    <row r="4" spans="1:40" x14ac:dyDescent="0.3">
      <c r="A4" t="s">
        <v>16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91.084699999999998</v>
      </c>
      <c r="D10">
        <v>10.2044</v>
      </c>
      <c r="E10" s="1">
        <f>Table1[[#This Row],[CFNM]]/Table1[[#This Row],[CAREA]]</f>
        <v>0.11203198780914907</v>
      </c>
      <c r="F10">
        <v>2</v>
      </c>
      <c r="G10">
        <f>-(Table2[[#This Row],[time]]-2)*2</f>
        <v>0</v>
      </c>
      <c r="H10">
        <v>95.836600000000004</v>
      </c>
      <c r="I10">
        <v>3.5649700000000002</v>
      </c>
      <c r="J10" s="1">
        <f>Table2[[#This Row],[CFNM]]/Table2[[#This Row],[CAREA]]</f>
        <v>3.7198418975631441E-2</v>
      </c>
      <c r="K10">
        <v>2</v>
      </c>
      <c r="L10">
        <f>-(Table3[[#This Row],[time]]-2)*2</f>
        <v>0</v>
      </c>
      <c r="M10">
        <v>89.259799999999998</v>
      </c>
      <c r="N10">
        <v>3.64472</v>
      </c>
      <c r="O10">
        <f>Table3[[#This Row],[CFNM]]/Table3[[#This Row],[CAREA]]</f>
        <v>4.0832715287284979E-2</v>
      </c>
      <c r="P10">
        <v>2</v>
      </c>
      <c r="Q10">
        <f>-(Table4[[#This Row],[time]]-2)*2</f>
        <v>0</v>
      </c>
      <c r="R10">
        <v>86.405299999999997</v>
      </c>
      <c r="S10">
        <v>6.4305199999999996</v>
      </c>
      <c r="T10">
        <f>Table4[[#This Row],[CFNM]]/Table4[[#This Row],[CAREA]]</f>
        <v>7.4422749530410753E-2</v>
      </c>
      <c r="U10">
        <v>2</v>
      </c>
      <c r="V10">
        <f>-(Table5[[#This Row],[time]]-2)*2</f>
        <v>0</v>
      </c>
      <c r="W10">
        <v>82.680099999999996</v>
      </c>
      <c r="X10">
        <v>8.5651600000000006</v>
      </c>
      <c r="Y10">
        <f>Table5[[#This Row],[CFNM]]/Table5[[#This Row],[CAREA]]</f>
        <v>0.10359397243109286</v>
      </c>
      <c r="Z10">
        <v>2</v>
      </c>
      <c r="AA10">
        <f>-(Table6[[#This Row],[time]]-2)*2</f>
        <v>0</v>
      </c>
      <c r="AB10">
        <v>88.826700000000002</v>
      </c>
      <c r="AC10">
        <v>15.1248</v>
      </c>
      <c r="AD10">
        <f>Table6[[#This Row],[CFNM]]/Table6[[#This Row],[CAREA]]</f>
        <v>0.17027312733671296</v>
      </c>
      <c r="AE10">
        <v>2</v>
      </c>
      <c r="AF10">
        <f>-(Table7[[#This Row],[time]]-2)*2</f>
        <v>0</v>
      </c>
      <c r="AG10">
        <v>78.953400000000002</v>
      </c>
      <c r="AH10">
        <v>19.615500000000001</v>
      </c>
      <c r="AI10">
        <f>Table7[[#This Row],[CFNM]]/Table7[[#This Row],[CAREA]]</f>
        <v>0.2484440188769578</v>
      </c>
      <c r="AJ10">
        <v>2</v>
      </c>
      <c r="AK10">
        <f>-(Table8[[#This Row],[time]]-2)*2</f>
        <v>0</v>
      </c>
      <c r="AL10">
        <v>83.136899999999997</v>
      </c>
      <c r="AM10">
        <v>19.233499999999999</v>
      </c>
      <c r="AN10">
        <f>Table8[[#This Row],[CFNM]]/Table8[[#This Row],[CAREA]]</f>
        <v>0.23134733193082735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90.950999999999993</v>
      </c>
      <c r="D11">
        <v>10.4895</v>
      </c>
      <c r="E11">
        <f>Table1[[#This Row],[CFNM]]/Table1[[#This Row],[CAREA]]</f>
        <v>0.11533133225583006</v>
      </c>
      <c r="F11">
        <v>2.0512600000000001</v>
      </c>
      <c r="G11">
        <f>-(Table2[[#This Row],[time]]-2)*2</f>
        <v>-0.10252000000000017</v>
      </c>
      <c r="H11">
        <v>95.932599999999994</v>
      </c>
      <c r="I11">
        <v>3.69082</v>
      </c>
      <c r="J11">
        <f>Table2[[#This Row],[CFNM]]/Table2[[#This Row],[CAREA]]</f>
        <v>3.8473052955929475E-2</v>
      </c>
      <c r="K11">
        <v>2.0512600000000001</v>
      </c>
      <c r="L11">
        <f>-(Table3[[#This Row],[time]]-2)*2</f>
        <v>-0.10252000000000017</v>
      </c>
      <c r="M11">
        <v>89.105000000000004</v>
      </c>
      <c r="N11">
        <v>4.1811699999999998</v>
      </c>
      <c r="O11">
        <f>Table3[[#This Row],[CFNM]]/Table3[[#This Row],[CAREA]]</f>
        <v>4.6924078334549126E-2</v>
      </c>
      <c r="P11">
        <v>2.0512600000000001</v>
      </c>
      <c r="Q11">
        <f>-(Table4[[#This Row],[time]]-2)*2</f>
        <v>-0.10252000000000017</v>
      </c>
      <c r="R11">
        <v>86.471500000000006</v>
      </c>
      <c r="S11">
        <v>7.0776199999999996</v>
      </c>
      <c r="T11">
        <f>Table4[[#This Row],[CFNM]]/Table4[[#This Row],[CAREA]]</f>
        <v>8.1849164175479772E-2</v>
      </c>
      <c r="U11">
        <v>2.0512600000000001</v>
      </c>
      <c r="V11">
        <f>-(Table5[[#This Row],[time]]-2)*2</f>
        <v>-0.10252000000000017</v>
      </c>
      <c r="W11">
        <v>82.619399999999999</v>
      </c>
      <c r="X11">
        <v>9.9802</v>
      </c>
      <c r="Y11">
        <f>Table5[[#This Row],[CFNM]]/Table5[[#This Row],[CAREA]]</f>
        <v>0.12079729458214415</v>
      </c>
      <c r="Z11">
        <v>2.0512600000000001</v>
      </c>
      <c r="AA11">
        <f>-(Table6[[#This Row],[time]]-2)*2</f>
        <v>-0.10252000000000017</v>
      </c>
      <c r="AB11">
        <v>88.879400000000004</v>
      </c>
      <c r="AC11">
        <v>16.900300000000001</v>
      </c>
      <c r="AD11">
        <f>Table6[[#This Row],[CFNM]]/Table6[[#This Row],[CAREA]]</f>
        <v>0.19014867337088234</v>
      </c>
      <c r="AE11">
        <v>2.0512600000000001</v>
      </c>
      <c r="AF11">
        <f>-(Table7[[#This Row],[time]]-2)*2</f>
        <v>-0.10252000000000017</v>
      </c>
      <c r="AG11">
        <v>79.093999999999994</v>
      </c>
      <c r="AH11">
        <v>20.878699999999998</v>
      </c>
      <c r="AI11">
        <f>Table7[[#This Row],[CFNM]]/Table7[[#This Row],[CAREA]]</f>
        <v>0.26397324702253017</v>
      </c>
      <c r="AJ11">
        <v>2.0512600000000001</v>
      </c>
      <c r="AK11">
        <f>-(Table8[[#This Row],[time]]-2)*2</f>
        <v>-0.10252000000000017</v>
      </c>
      <c r="AL11">
        <v>83.056200000000004</v>
      </c>
      <c r="AM11">
        <v>20.736899999999999</v>
      </c>
      <c r="AN11">
        <f>Table8[[#This Row],[CFNM]]/Table8[[#This Row],[CAREA]]</f>
        <v>0.24967311290427444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90.494699999999995</v>
      </c>
      <c r="D12">
        <v>11.175700000000001</v>
      </c>
      <c r="E12">
        <f>Table1[[#This Row],[CFNM]]/Table1[[#This Row],[CAREA]]</f>
        <v>0.12349563013082536</v>
      </c>
      <c r="F12">
        <v>2.1153300000000002</v>
      </c>
      <c r="G12">
        <f>-(Table2[[#This Row],[time]]-2)*2</f>
        <v>-0.23066000000000031</v>
      </c>
      <c r="H12">
        <v>95.608999999999995</v>
      </c>
      <c r="I12">
        <v>3.86883</v>
      </c>
      <c r="J12">
        <f>Table2[[#This Row],[CFNM]]/Table2[[#This Row],[CAREA]]</f>
        <v>4.0465123576232366E-2</v>
      </c>
      <c r="K12">
        <v>2.1153300000000002</v>
      </c>
      <c r="L12">
        <f>-(Table3[[#This Row],[time]]-2)*2</f>
        <v>-0.23066000000000031</v>
      </c>
      <c r="M12">
        <v>89.034800000000004</v>
      </c>
      <c r="N12">
        <v>5.4468300000000003</v>
      </c>
      <c r="O12">
        <f>Table3[[#This Row],[CFNM]]/Table3[[#This Row],[CAREA]]</f>
        <v>6.1176416412458946E-2</v>
      </c>
      <c r="P12">
        <v>2.1153300000000002</v>
      </c>
      <c r="Q12">
        <f>-(Table4[[#This Row],[time]]-2)*2</f>
        <v>-0.23066000000000031</v>
      </c>
      <c r="R12">
        <v>86.632999999999996</v>
      </c>
      <c r="S12">
        <v>8.4896399999999996</v>
      </c>
      <c r="T12">
        <f>Table4[[#This Row],[CFNM]]/Table4[[#This Row],[CAREA]]</f>
        <v>9.7995452079461642E-2</v>
      </c>
      <c r="U12">
        <v>2.1153300000000002</v>
      </c>
      <c r="V12">
        <f>-(Table5[[#This Row],[time]]-2)*2</f>
        <v>-0.23066000000000031</v>
      </c>
      <c r="W12">
        <v>82.251800000000003</v>
      </c>
      <c r="X12">
        <v>13.7689</v>
      </c>
      <c r="Y12">
        <f>Table5[[#This Row],[CFNM]]/Table5[[#This Row],[CAREA]]</f>
        <v>0.16739937606228678</v>
      </c>
      <c r="Z12">
        <v>2.1153300000000002</v>
      </c>
      <c r="AA12">
        <f>-(Table6[[#This Row],[time]]-2)*2</f>
        <v>-0.23066000000000031</v>
      </c>
      <c r="AB12">
        <v>88.912599999999998</v>
      </c>
      <c r="AC12">
        <v>21.351600000000001</v>
      </c>
      <c r="AD12">
        <f>Table6[[#This Row],[CFNM]]/Table6[[#This Row],[CAREA]]</f>
        <v>0.24014144227027442</v>
      </c>
      <c r="AE12">
        <v>2.1153300000000002</v>
      </c>
      <c r="AF12">
        <f>-(Table7[[#This Row],[time]]-2)*2</f>
        <v>-0.23066000000000031</v>
      </c>
      <c r="AG12">
        <v>79.313500000000005</v>
      </c>
      <c r="AH12">
        <v>22.5456</v>
      </c>
      <c r="AI12">
        <f>Table7[[#This Row],[CFNM]]/Table7[[#This Row],[CAREA]]</f>
        <v>0.28425930011914741</v>
      </c>
      <c r="AJ12">
        <v>2.1153300000000002</v>
      </c>
      <c r="AK12">
        <f>-(Table8[[#This Row],[time]]-2)*2</f>
        <v>-0.23066000000000031</v>
      </c>
      <c r="AL12">
        <v>82.882000000000005</v>
      </c>
      <c r="AM12">
        <v>22.901800000000001</v>
      </c>
      <c r="AN12">
        <f>Table8[[#This Row],[CFNM]]/Table8[[#This Row],[CAREA]]</f>
        <v>0.2763181390410463</v>
      </c>
    </row>
    <row r="13" spans="1:40" x14ac:dyDescent="0.3">
      <c r="A13">
        <v>2.16533</v>
      </c>
      <c r="B13">
        <f>-(Table1[[#This Row],[time]]-2)*2</f>
        <v>-0.33065999999999995</v>
      </c>
      <c r="C13">
        <v>89.931100000000001</v>
      </c>
      <c r="D13">
        <v>11.9833</v>
      </c>
      <c r="E13">
        <f>Table1[[#This Row],[CFNM]]/Table1[[#This Row],[CAREA]]</f>
        <v>0.13324978789317599</v>
      </c>
      <c r="F13">
        <v>2.16533</v>
      </c>
      <c r="G13">
        <f>-(Table2[[#This Row],[time]]-2)*2</f>
        <v>-0.33065999999999995</v>
      </c>
      <c r="H13">
        <v>95.049800000000005</v>
      </c>
      <c r="I13">
        <v>4.2538200000000002</v>
      </c>
      <c r="J13">
        <f>Table2[[#This Row],[CFNM]]/Table2[[#This Row],[CAREA]]</f>
        <v>4.4753592327390485E-2</v>
      </c>
      <c r="K13">
        <v>2.16533</v>
      </c>
      <c r="L13">
        <f>-(Table3[[#This Row],[time]]-2)*2</f>
        <v>-0.33065999999999995</v>
      </c>
      <c r="M13">
        <v>89.106200000000001</v>
      </c>
      <c r="N13">
        <v>6.8888699999999998</v>
      </c>
      <c r="O13">
        <f>Table3[[#This Row],[CFNM]]/Table3[[#This Row],[CAREA]]</f>
        <v>7.7310781965789138E-2</v>
      </c>
      <c r="P13">
        <v>2.16533</v>
      </c>
      <c r="Q13">
        <f>-(Table4[[#This Row],[time]]-2)*2</f>
        <v>-0.33065999999999995</v>
      </c>
      <c r="R13">
        <v>86.8185</v>
      </c>
      <c r="S13">
        <v>10.160299999999999</v>
      </c>
      <c r="T13">
        <f>Table4[[#This Row],[CFNM]]/Table4[[#This Row],[CAREA]]</f>
        <v>0.11702920460500929</v>
      </c>
      <c r="U13">
        <v>2.16533</v>
      </c>
      <c r="V13">
        <f>-(Table5[[#This Row],[time]]-2)*2</f>
        <v>-0.33065999999999995</v>
      </c>
      <c r="W13">
        <v>81.922799999999995</v>
      </c>
      <c r="X13">
        <v>18.2319</v>
      </c>
      <c r="Y13">
        <f>Table5[[#This Row],[CFNM]]/Table5[[#This Row],[CAREA]]</f>
        <v>0.22254976636540744</v>
      </c>
      <c r="Z13">
        <v>2.16533</v>
      </c>
      <c r="AA13">
        <f>-(Table6[[#This Row],[time]]-2)*2</f>
        <v>-0.33065999999999995</v>
      </c>
      <c r="AB13">
        <v>88.835400000000007</v>
      </c>
      <c r="AC13">
        <v>26.406199999999998</v>
      </c>
      <c r="AD13">
        <f>Table6[[#This Row],[CFNM]]/Table6[[#This Row],[CAREA]]</f>
        <v>0.29724861935669783</v>
      </c>
      <c r="AE13">
        <v>2.16533</v>
      </c>
      <c r="AF13">
        <f>-(Table7[[#This Row],[time]]-2)*2</f>
        <v>-0.33065999999999995</v>
      </c>
      <c r="AG13">
        <v>79.672899999999998</v>
      </c>
      <c r="AH13">
        <v>25.0669</v>
      </c>
      <c r="AI13">
        <f>Table7[[#This Row],[CFNM]]/Table7[[#This Row],[CAREA]]</f>
        <v>0.31462266341503825</v>
      </c>
      <c r="AJ13">
        <v>2.16533</v>
      </c>
      <c r="AK13">
        <f>-(Table8[[#This Row],[time]]-2)*2</f>
        <v>-0.33065999999999995</v>
      </c>
      <c r="AL13">
        <v>82.602099999999993</v>
      </c>
      <c r="AM13">
        <v>26.335100000000001</v>
      </c>
      <c r="AN13">
        <f>Table8[[#This Row],[CFNM]]/Table8[[#This Row],[CAREA]]</f>
        <v>0.31881877095134387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89.638099999999994</v>
      </c>
      <c r="D14">
        <v>12.418100000000001</v>
      </c>
      <c r="E14">
        <f>Table1[[#This Row],[CFNM]]/Table1[[#This Row],[CAREA]]</f>
        <v>0.13853595736634314</v>
      </c>
      <c r="F14">
        <v>2.2246999999999999</v>
      </c>
      <c r="G14">
        <f>-(Table2[[#This Row],[time]]-2)*2</f>
        <v>-0.4493999999999998</v>
      </c>
      <c r="H14">
        <v>94.826800000000006</v>
      </c>
      <c r="I14">
        <v>4.4843400000000004</v>
      </c>
      <c r="J14">
        <f>Table2[[#This Row],[CFNM]]/Table2[[#This Row],[CAREA]]</f>
        <v>4.7289795711760813E-2</v>
      </c>
      <c r="K14">
        <v>2.2246999999999999</v>
      </c>
      <c r="L14">
        <f>-(Table3[[#This Row],[time]]-2)*2</f>
        <v>-0.4493999999999998</v>
      </c>
      <c r="M14">
        <v>88.888999999999996</v>
      </c>
      <c r="N14">
        <v>7.6554799999999998</v>
      </c>
      <c r="O14">
        <f>Table3[[#This Row],[CFNM]]/Table3[[#This Row],[CAREA]]</f>
        <v>8.6124042344947069E-2</v>
      </c>
      <c r="P14">
        <v>2.2246999999999999</v>
      </c>
      <c r="Q14">
        <f>-(Table4[[#This Row],[time]]-2)*2</f>
        <v>-0.4493999999999998</v>
      </c>
      <c r="R14">
        <v>86.916200000000003</v>
      </c>
      <c r="S14">
        <v>11.054600000000001</v>
      </c>
      <c r="T14">
        <f>Table4[[#This Row],[CFNM]]/Table4[[#This Row],[CAREA]]</f>
        <v>0.12718687655465841</v>
      </c>
      <c r="U14">
        <v>2.2246999999999999</v>
      </c>
      <c r="V14">
        <f>-(Table5[[#This Row],[time]]-2)*2</f>
        <v>-0.4493999999999998</v>
      </c>
      <c r="W14">
        <v>81.659400000000005</v>
      </c>
      <c r="X14">
        <v>20.482399999999998</v>
      </c>
      <c r="Y14">
        <f>Table5[[#This Row],[CFNM]]/Table5[[#This Row],[CAREA]]</f>
        <v>0.25082721646252604</v>
      </c>
      <c r="Z14">
        <v>2.2246999999999999</v>
      </c>
      <c r="AA14">
        <f>-(Table6[[#This Row],[time]]-2)*2</f>
        <v>-0.4493999999999998</v>
      </c>
      <c r="AB14">
        <v>88.719300000000004</v>
      </c>
      <c r="AC14">
        <v>29.132300000000001</v>
      </c>
      <c r="AD14">
        <f>Table6[[#This Row],[CFNM]]/Table6[[#This Row],[CAREA]]</f>
        <v>0.32836485409600841</v>
      </c>
      <c r="AE14">
        <v>2.2246999999999999</v>
      </c>
      <c r="AF14">
        <f>-(Table7[[#This Row],[time]]-2)*2</f>
        <v>-0.4493999999999998</v>
      </c>
      <c r="AG14">
        <v>79.787999999999997</v>
      </c>
      <c r="AH14">
        <v>26.755199999999999</v>
      </c>
      <c r="AI14">
        <f>Table7[[#This Row],[CFNM]]/Table7[[#This Row],[CAREA]]</f>
        <v>0.3353286208452399</v>
      </c>
      <c r="AJ14">
        <v>2.2246999999999999</v>
      </c>
      <c r="AK14">
        <f>-(Table8[[#This Row],[time]]-2)*2</f>
        <v>-0.4493999999999998</v>
      </c>
      <c r="AL14">
        <v>82.438800000000001</v>
      </c>
      <c r="AM14">
        <v>28.505400000000002</v>
      </c>
      <c r="AN14">
        <f>Table8[[#This Row],[CFNM]]/Table8[[#This Row],[CAREA]]</f>
        <v>0.34577650329699122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89.118799999999993</v>
      </c>
      <c r="D15">
        <v>13.467599999999999</v>
      </c>
      <c r="E15">
        <f>Table1[[#This Row],[CFNM]]/Table1[[#This Row],[CAREA]]</f>
        <v>0.15111962907938617</v>
      </c>
      <c r="F15">
        <v>2.2668900000000001</v>
      </c>
      <c r="G15">
        <f>-(Table2[[#This Row],[time]]-2)*2</f>
        <v>-0.53378000000000014</v>
      </c>
      <c r="H15">
        <v>94.452500000000001</v>
      </c>
      <c r="I15">
        <v>5.1206699999999996</v>
      </c>
      <c r="J15">
        <f>Table2[[#This Row],[CFNM]]/Table2[[#This Row],[CAREA]]</f>
        <v>5.4214234668219473E-2</v>
      </c>
      <c r="K15">
        <v>2.2668900000000001</v>
      </c>
      <c r="L15">
        <f>-(Table3[[#This Row],[time]]-2)*2</f>
        <v>-0.53378000000000014</v>
      </c>
      <c r="M15">
        <v>89.021600000000007</v>
      </c>
      <c r="N15">
        <v>9.0942299999999996</v>
      </c>
      <c r="O15">
        <f>Table3[[#This Row],[CFNM]]/Table3[[#This Row],[CAREA]]</f>
        <v>0.10215756625358338</v>
      </c>
      <c r="P15">
        <v>2.2668900000000001</v>
      </c>
      <c r="Q15">
        <f>-(Table4[[#This Row],[time]]-2)*2</f>
        <v>-0.53378000000000014</v>
      </c>
      <c r="R15">
        <v>87.051699999999997</v>
      </c>
      <c r="S15">
        <v>12.9008</v>
      </c>
      <c r="T15">
        <f>Table4[[#This Row],[CFNM]]/Table4[[#This Row],[CAREA]]</f>
        <v>0.14819699098351899</v>
      </c>
      <c r="U15">
        <v>2.2668900000000001</v>
      </c>
      <c r="V15">
        <f>-(Table5[[#This Row],[time]]-2)*2</f>
        <v>-0.53378000000000014</v>
      </c>
      <c r="W15">
        <v>81.935599999999994</v>
      </c>
      <c r="X15">
        <v>24.391200000000001</v>
      </c>
      <c r="Y15">
        <f>Table5[[#This Row],[CFNM]]/Table5[[#This Row],[CAREA]]</f>
        <v>0.29768745209652464</v>
      </c>
      <c r="Z15">
        <v>2.2668900000000001</v>
      </c>
      <c r="AA15">
        <f>-(Table6[[#This Row],[time]]-2)*2</f>
        <v>-0.53378000000000014</v>
      </c>
      <c r="AB15">
        <v>89.050399999999996</v>
      </c>
      <c r="AC15">
        <v>33.978299999999997</v>
      </c>
      <c r="AD15">
        <f>Table6[[#This Row],[CFNM]]/Table6[[#This Row],[CAREA]]</f>
        <v>0.38156257579977182</v>
      </c>
      <c r="AE15">
        <v>2.2668900000000001</v>
      </c>
      <c r="AF15">
        <f>-(Table7[[#This Row],[time]]-2)*2</f>
        <v>-0.53378000000000014</v>
      </c>
      <c r="AG15">
        <v>80.081800000000001</v>
      </c>
      <c r="AH15">
        <v>30.211400000000001</v>
      </c>
      <c r="AI15">
        <f>Table7[[#This Row],[CFNM]]/Table7[[#This Row],[CAREA]]</f>
        <v>0.37725675496804517</v>
      </c>
      <c r="AJ15">
        <v>2.2668900000000001</v>
      </c>
      <c r="AK15">
        <f>-(Table8[[#This Row],[time]]-2)*2</f>
        <v>-0.53378000000000014</v>
      </c>
      <c r="AL15">
        <v>82.145099999999999</v>
      </c>
      <c r="AM15">
        <v>32.537999999999997</v>
      </c>
      <c r="AN15">
        <f>Table8[[#This Row],[CFNM]]/Table8[[#This Row],[CAREA]]</f>
        <v>0.39610396724819857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88.81</v>
      </c>
      <c r="D16">
        <v>14.6404</v>
      </c>
      <c r="E16">
        <f>Table1[[#This Row],[CFNM]]/Table1[[#This Row],[CAREA]]</f>
        <v>0.16485080508951694</v>
      </c>
      <c r="F16">
        <v>2.3262700000000001</v>
      </c>
      <c r="G16">
        <f>-(Table2[[#This Row],[time]]-2)*2</f>
        <v>-0.65254000000000012</v>
      </c>
      <c r="H16">
        <v>94.157200000000003</v>
      </c>
      <c r="I16">
        <v>5.9720300000000002</v>
      </c>
      <c r="J16">
        <f>Table2[[#This Row],[CFNM]]/Table2[[#This Row],[CAREA]]</f>
        <v>6.3426163904619082E-2</v>
      </c>
      <c r="K16">
        <v>2.3262700000000001</v>
      </c>
      <c r="L16">
        <f>-(Table3[[#This Row],[time]]-2)*2</f>
        <v>-0.65254000000000012</v>
      </c>
      <c r="M16">
        <v>89.152199999999993</v>
      </c>
      <c r="N16">
        <v>10.420400000000001</v>
      </c>
      <c r="O16">
        <f>Table3[[#This Row],[CFNM]]/Table3[[#This Row],[CAREA]]</f>
        <v>0.116883262555495</v>
      </c>
      <c r="P16">
        <v>2.3262700000000001</v>
      </c>
      <c r="Q16">
        <f>-(Table4[[#This Row],[time]]-2)*2</f>
        <v>-0.65254000000000012</v>
      </c>
      <c r="R16">
        <v>87.137699999999995</v>
      </c>
      <c r="S16">
        <v>14.6251</v>
      </c>
      <c r="T16">
        <f>Table4[[#This Row],[CFNM]]/Table4[[#This Row],[CAREA]]</f>
        <v>0.16783894915748293</v>
      </c>
      <c r="U16">
        <v>2.3262700000000001</v>
      </c>
      <c r="V16">
        <f>-(Table5[[#This Row],[time]]-2)*2</f>
        <v>-0.65254000000000012</v>
      </c>
      <c r="W16">
        <v>80.976100000000002</v>
      </c>
      <c r="X16">
        <v>27.25</v>
      </c>
      <c r="Y16">
        <f>Table5[[#This Row],[CFNM]]/Table5[[#This Row],[CAREA]]</f>
        <v>0.33651904697805896</v>
      </c>
      <c r="Z16">
        <v>2.3262700000000001</v>
      </c>
      <c r="AA16">
        <f>-(Table6[[#This Row],[time]]-2)*2</f>
        <v>-0.65254000000000012</v>
      </c>
      <c r="AB16">
        <v>89.012900000000002</v>
      </c>
      <c r="AC16">
        <v>37.798400000000001</v>
      </c>
      <c r="AD16">
        <f>Table6[[#This Row],[CFNM]]/Table6[[#This Row],[CAREA]]</f>
        <v>0.42463957471332808</v>
      </c>
      <c r="AE16">
        <v>2.3262700000000001</v>
      </c>
      <c r="AF16">
        <f>-(Table7[[#This Row],[time]]-2)*2</f>
        <v>-0.65254000000000012</v>
      </c>
      <c r="AG16">
        <v>80.184600000000003</v>
      </c>
      <c r="AH16">
        <v>33.633699999999997</v>
      </c>
      <c r="AI16">
        <f>Table7[[#This Row],[CFNM]]/Table7[[#This Row],[CAREA]]</f>
        <v>0.41945336136864181</v>
      </c>
      <c r="AJ16">
        <v>2.3262700000000001</v>
      </c>
      <c r="AK16">
        <f>-(Table8[[#This Row],[time]]-2)*2</f>
        <v>-0.65254000000000012</v>
      </c>
      <c r="AL16">
        <v>81.758899999999997</v>
      </c>
      <c r="AM16">
        <v>35.9908</v>
      </c>
      <c r="AN16">
        <f>Table8[[#This Row],[CFNM]]/Table8[[#This Row],[CAREA]]</f>
        <v>0.44020650962769803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88.623699999999999</v>
      </c>
      <c r="D17">
        <v>15.733499999999999</v>
      </c>
      <c r="E17">
        <f>Table1[[#This Row],[CFNM]]/Table1[[#This Row],[CAREA]]</f>
        <v>0.17753151809279008</v>
      </c>
      <c r="F17">
        <v>2.3684599999999998</v>
      </c>
      <c r="G17">
        <f>-(Table2[[#This Row],[time]]-2)*2</f>
        <v>-0.73691999999999958</v>
      </c>
      <c r="H17">
        <v>93.853399999999993</v>
      </c>
      <c r="I17">
        <v>6.8153300000000003</v>
      </c>
      <c r="J17">
        <f>Table2[[#This Row],[CFNM]]/Table2[[#This Row],[CAREA]]</f>
        <v>7.2616761886090439E-2</v>
      </c>
      <c r="K17">
        <v>2.3684599999999998</v>
      </c>
      <c r="L17">
        <f>-(Table3[[#This Row],[time]]-2)*2</f>
        <v>-0.73691999999999958</v>
      </c>
      <c r="M17">
        <v>89.017399999999995</v>
      </c>
      <c r="N17">
        <v>11.675800000000001</v>
      </c>
      <c r="O17">
        <f>Table3[[#This Row],[CFNM]]/Table3[[#This Row],[CAREA]]</f>
        <v>0.13116312091793292</v>
      </c>
      <c r="P17">
        <v>2.3684599999999998</v>
      </c>
      <c r="Q17">
        <f>-(Table4[[#This Row],[time]]-2)*2</f>
        <v>-0.73691999999999958</v>
      </c>
      <c r="R17">
        <v>87.204800000000006</v>
      </c>
      <c r="S17">
        <v>16.257000000000001</v>
      </c>
      <c r="T17">
        <f>Table4[[#This Row],[CFNM]]/Table4[[#This Row],[CAREA]]</f>
        <v>0.18642322440966552</v>
      </c>
      <c r="U17">
        <v>2.3684599999999998</v>
      </c>
      <c r="V17">
        <f>-(Table5[[#This Row],[time]]-2)*2</f>
        <v>-0.73691999999999958</v>
      </c>
      <c r="W17">
        <v>79.920699999999997</v>
      </c>
      <c r="X17">
        <v>29.706199999999999</v>
      </c>
      <c r="Y17">
        <f>Table5[[#This Row],[CFNM]]/Table5[[#This Row],[CAREA]]</f>
        <v>0.37169594360409758</v>
      </c>
      <c r="Z17">
        <v>2.3684599999999998</v>
      </c>
      <c r="AA17">
        <f>-(Table6[[#This Row],[time]]-2)*2</f>
        <v>-0.73691999999999958</v>
      </c>
      <c r="AB17">
        <v>88.462699999999998</v>
      </c>
      <c r="AC17">
        <v>41.206000000000003</v>
      </c>
      <c r="AD17">
        <f>Table6[[#This Row],[CFNM]]/Table6[[#This Row],[CAREA]]</f>
        <v>0.46580084035418323</v>
      </c>
      <c r="AE17">
        <v>2.3684599999999998</v>
      </c>
      <c r="AF17">
        <f>-(Table7[[#This Row],[time]]-2)*2</f>
        <v>-0.73691999999999958</v>
      </c>
      <c r="AG17">
        <v>80.107399999999998</v>
      </c>
      <c r="AH17">
        <v>36.857999999999997</v>
      </c>
      <c r="AI17">
        <f>Table7[[#This Row],[CFNM]]/Table7[[#This Row],[CAREA]]</f>
        <v>0.46010730594177313</v>
      </c>
      <c r="AJ17">
        <v>2.3684599999999998</v>
      </c>
      <c r="AK17">
        <f>-(Table8[[#This Row],[time]]-2)*2</f>
        <v>-0.73691999999999958</v>
      </c>
      <c r="AL17">
        <v>81.567300000000003</v>
      </c>
      <c r="AM17">
        <v>39.1706</v>
      </c>
      <c r="AN17">
        <f>Table8[[#This Row],[CFNM]]/Table8[[#This Row],[CAREA]]</f>
        <v>0.48022430557343443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88.408199999999994</v>
      </c>
      <c r="D18">
        <v>16.8352</v>
      </c>
      <c r="E18">
        <f>Table1[[#This Row],[CFNM]]/Table1[[#This Row],[CAREA]]</f>
        <v>0.19042577498467339</v>
      </c>
      <c r="F18">
        <v>2.4278300000000002</v>
      </c>
      <c r="G18">
        <f>-(Table2[[#This Row],[time]]-2)*2</f>
        <v>-0.85566000000000031</v>
      </c>
      <c r="H18">
        <v>93.448899999999995</v>
      </c>
      <c r="I18">
        <v>7.7617799999999999</v>
      </c>
      <c r="J18">
        <f>Table2[[#This Row],[CFNM]]/Table2[[#This Row],[CAREA]]</f>
        <v>8.3059083627522637E-2</v>
      </c>
      <c r="K18">
        <v>2.4278300000000002</v>
      </c>
      <c r="L18">
        <f>-(Table3[[#This Row],[time]]-2)*2</f>
        <v>-0.85566000000000031</v>
      </c>
      <c r="M18">
        <v>88.629900000000006</v>
      </c>
      <c r="N18">
        <v>13.014900000000001</v>
      </c>
      <c r="O18">
        <f>Table3[[#This Row],[CFNM]]/Table3[[#This Row],[CAREA]]</f>
        <v>0.14684547765483205</v>
      </c>
      <c r="P18">
        <v>2.4278300000000002</v>
      </c>
      <c r="Q18">
        <f>-(Table4[[#This Row],[time]]-2)*2</f>
        <v>-0.85566000000000031</v>
      </c>
      <c r="R18">
        <v>87.308000000000007</v>
      </c>
      <c r="S18">
        <v>18.044799999999999</v>
      </c>
      <c r="T18">
        <f>Table4[[#This Row],[CFNM]]/Table4[[#This Row],[CAREA]]</f>
        <v>0.20667980024739999</v>
      </c>
      <c r="U18">
        <v>2.4278300000000002</v>
      </c>
      <c r="V18">
        <f>-(Table5[[#This Row],[time]]-2)*2</f>
        <v>-0.85566000000000031</v>
      </c>
      <c r="W18">
        <v>79.333100000000002</v>
      </c>
      <c r="X18">
        <v>32.069000000000003</v>
      </c>
      <c r="Y18">
        <f>Table5[[#This Row],[CFNM]]/Table5[[#This Row],[CAREA]]</f>
        <v>0.40423228135544936</v>
      </c>
      <c r="Z18">
        <v>2.4278300000000002</v>
      </c>
      <c r="AA18">
        <f>-(Table6[[#This Row],[time]]-2)*2</f>
        <v>-0.85566000000000031</v>
      </c>
      <c r="AB18">
        <v>87.755200000000002</v>
      </c>
      <c r="AC18">
        <v>44.712000000000003</v>
      </c>
      <c r="AD18">
        <f>Table6[[#This Row],[CFNM]]/Table6[[#This Row],[CAREA]]</f>
        <v>0.50950826845588637</v>
      </c>
      <c r="AE18">
        <v>2.4278300000000002</v>
      </c>
      <c r="AF18">
        <f>-(Table7[[#This Row],[time]]-2)*2</f>
        <v>-0.85566000000000031</v>
      </c>
      <c r="AG18">
        <v>80.008899999999997</v>
      </c>
      <c r="AH18">
        <v>40.311999999999998</v>
      </c>
      <c r="AI18">
        <f>Table7[[#This Row],[CFNM]]/Table7[[#This Row],[CAREA]]</f>
        <v>0.50384394736085614</v>
      </c>
      <c r="AJ18">
        <v>2.4278300000000002</v>
      </c>
      <c r="AK18">
        <f>-(Table8[[#This Row],[time]]-2)*2</f>
        <v>-0.85566000000000031</v>
      </c>
      <c r="AL18">
        <v>81.390299999999996</v>
      </c>
      <c r="AM18">
        <v>42.592199999999998</v>
      </c>
      <c r="AN18">
        <f>Table8[[#This Row],[CFNM]]/Table8[[#This Row],[CAREA]]</f>
        <v>0.52330806005138208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88.214600000000004</v>
      </c>
      <c r="D19">
        <v>17.936199999999999</v>
      </c>
      <c r="E19">
        <f>Table1[[#This Row],[CFNM]]/Table1[[#This Row],[CAREA]]</f>
        <v>0.20332461973414831</v>
      </c>
      <c r="F19">
        <v>2.4542000000000002</v>
      </c>
      <c r="G19">
        <f>-(Table2[[#This Row],[time]]-2)*2</f>
        <v>-0.90840000000000032</v>
      </c>
      <c r="H19">
        <v>93.194299999999998</v>
      </c>
      <c r="I19">
        <v>8.7090399999999999</v>
      </c>
      <c r="J19">
        <f>Table2[[#This Row],[CFNM]]/Table2[[#This Row],[CAREA]]</f>
        <v>9.3450350504269045E-2</v>
      </c>
      <c r="K19">
        <v>2.4542000000000002</v>
      </c>
      <c r="L19">
        <f>-(Table3[[#This Row],[time]]-2)*2</f>
        <v>-0.90840000000000032</v>
      </c>
      <c r="M19">
        <v>88.762699999999995</v>
      </c>
      <c r="N19">
        <v>14.426399999999999</v>
      </c>
      <c r="O19">
        <f>Table3[[#This Row],[CFNM]]/Table3[[#This Row],[CAREA]]</f>
        <v>0.16252772842646743</v>
      </c>
      <c r="P19">
        <v>2.4542000000000002</v>
      </c>
      <c r="Q19">
        <f>-(Table4[[#This Row],[time]]-2)*2</f>
        <v>-0.90840000000000032</v>
      </c>
      <c r="R19">
        <v>87.411799999999999</v>
      </c>
      <c r="S19">
        <v>19.915199999999999</v>
      </c>
      <c r="T19">
        <f>Table4[[#This Row],[CFNM]]/Table4[[#This Row],[CAREA]]</f>
        <v>0.2278319403101183</v>
      </c>
      <c r="U19">
        <v>2.4542000000000002</v>
      </c>
      <c r="V19">
        <f>-(Table5[[#This Row],[time]]-2)*2</f>
        <v>-0.90840000000000032</v>
      </c>
      <c r="W19">
        <v>78.512699999999995</v>
      </c>
      <c r="X19">
        <v>34.451099999999997</v>
      </c>
      <c r="Y19">
        <f>Table5[[#This Row],[CFNM]]/Table5[[#This Row],[CAREA]]</f>
        <v>0.43879652591236828</v>
      </c>
      <c r="Z19">
        <v>2.4542000000000002</v>
      </c>
      <c r="AA19">
        <f>-(Table6[[#This Row],[time]]-2)*2</f>
        <v>-0.90840000000000032</v>
      </c>
      <c r="AB19">
        <v>87.082099999999997</v>
      </c>
      <c r="AC19">
        <v>48.181899999999999</v>
      </c>
      <c r="AD19">
        <f>Table6[[#This Row],[CFNM]]/Table6[[#This Row],[CAREA]]</f>
        <v>0.55329281218528259</v>
      </c>
      <c r="AE19">
        <v>2.4542000000000002</v>
      </c>
      <c r="AF19">
        <f>-(Table7[[#This Row],[time]]-2)*2</f>
        <v>-0.90840000000000032</v>
      </c>
      <c r="AG19">
        <v>79.712800000000001</v>
      </c>
      <c r="AH19">
        <v>43.849899999999998</v>
      </c>
      <c r="AI19">
        <f>Table7[[#This Row],[CFNM]]/Table7[[#This Row],[CAREA]]</f>
        <v>0.550098603988318</v>
      </c>
      <c r="AJ19">
        <v>2.4542000000000002</v>
      </c>
      <c r="AK19">
        <f>-(Table8[[#This Row],[time]]-2)*2</f>
        <v>-0.90840000000000032</v>
      </c>
      <c r="AL19">
        <v>80.416899999999998</v>
      </c>
      <c r="AM19">
        <v>46.075400000000002</v>
      </c>
      <c r="AN19">
        <f>Table8[[#This Row],[CFNM]]/Table8[[#This Row],[CAREA]]</f>
        <v>0.57295667950393514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88.054100000000005</v>
      </c>
      <c r="D20">
        <v>18.9787</v>
      </c>
      <c r="E20">
        <f>Table1[[#This Row],[CFNM]]/Table1[[#This Row],[CAREA]]</f>
        <v>0.21553454069713959</v>
      </c>
      <c r="F20">
        <v>2.5061499999999999</v>
      </c>
      <c r="G20">
        <f>-(Table2[[#This Row],[time]]-2)*2</f>
        <v>-1.0122999999999998</v>
      </c>
      <c r="H20">
        <v>93.084299999999999</v>
      </c>
      <c r="I20">
        <v>9.6480800000000002</v>
      </c>
      <c r="J20">
        <f>Table2[[#This Row],[CFNM]]/Table2[[#This Row],[CAREA]]</f>
        <v>0.1036488430379774</v>
      </c>
      <c r="K20">
        <v>2.5061499999999999</v>
      </c>
      <c r="L20">
        <f>-(Table3[[#This Row],[time]]-2)*2</f>
        <v>-1.0122999999999998</v>
      </c>
      <c r="M20">
        <v>88.944299999999998</v>
      </c>
      <c r="N20">
        <v>15.8775</v>
      </c>
      <c r="O20">
        <f>Table3[[#This Row],[CFNM]]/Table3[[#This Row],[CAREA]]</f>
        <v>0.17851059595724514</v>
      </c>
      <c r="P20">
        <v>2.5061499999999999</v>
      </c>
      <c r="Q20">
        <f>-(Table4[[#This Row],[time]]-2)*2</f>
        <v>-1.0122999999999998</v>
      </c>
      <c r="R20">
        <v>87.5869</v>
      </c>
      <c r="S20">
        <v>21.827999999999999</v>
      </c>
      <c r="T20">
        <f>Table4[[#This Row],[CFNM]]/Table4[[#This Row],[CAREA]]</f>
        <v>0.24921535069742165</v>
      </c>
      <c r="U20">
        <v>2.5061499999999999</v>
      </c>
      <c r="V20">
        <f>-(Table5[[#This Row],[time]]-2)*2</f>
        <v>-1.0122999999999998</v>
      </c>
      <c r="W20">
        <v>77.760999999999996</v>
      </c>
      <c r="X20">
        <v>36.841000000000001</v>
      </c>
      <c r="Y20">
        <f>Table5[[#This Row],[CFNM]]/Table5[[#This Row],[CAREA]]</f>
        <v>0.47377219943159171</v>
      </c>
      <c r="Z20">
        <v>2.5061499999999999</v>
      </c>
      <c r="AA20">
        <f>-(Table6[[#This Row],[time]]-2)*2</f>
        <v>-1.0122999999999998</v>
      </c>
      <c r="AB20">
        <v>86.3399</v>
      </c>
      <c r="AC20">
        <v>51.523699999999998</v>
      </c>
      <c r="AD20">
        <f>Table6[[#This Row],[CFNM]]/Table6[[#This Row],[CAREA]]</f>
        <v>0.59675422371348585</v>
      </c>
      <c r="AE20">
        <v>2.5061499999999999</v>
      </c>
      <c r="AF20">
        <f>-(Table7[[#This Row],[time]]-2)*2</f>
        <v>-1.0122999999999998</v>
      </c>
      <c r="AG20">
        <v>79.252300000000005</v>
      </c>
      <c r="AH20">
        <v>47.3887</v>
      </c>
      <c r="AI20">
        <f>Table7[[#This Row],[CFNM]]/Table7[[#This Row],[CAREA]]</f>
        <v>0.59794731509369436</v>
      </c>
      <c r="AJ20">
        <v>2.5061499999999999</v>
      </c>
      <c r="AK20">
        <f>-(Table8[[#This Row],[time]]-2)*2</f>
        <v>-1.0122999999999998</v>
      </c>
      <c r="AL20">
        <v>80.1173</v>
      </c>
      <c r="AM20">
        <v>49.558599999999998</v>
      </c>
      <c r="AN20">
        <f>Table8[[#This Row],[CFNM]]/Table8[[#This Row],[CAREA]]</f>
        <v>0.61857551365310615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87.815299999999993</v>
      </c>
      <c r="D21">
        <v>19.9482</v>
      </c>
      <c r="E21">
        <f>Table1[[#This Row],[CFNM]]/Table1[[#This Row],[CAREA]]</f>
        <v>0.22716087059999795</v>
      </c>
      <c r="F21">
        <v>2.5507599999999999</v>
      </c>
      <c r="G21">
        <f>-(Table2[[#This Row],[time]]-2)*2</f>
        <v>-1.1015199999999998</v>
      </c>
      <c r="H21">
        <v>92.9876</v>
      </c>
      <c r="I21">
        <v>10.5845</v>
      </c>
      <c r="J21">
        <f>Table2[[#This Row],[CFNM]]/Table2[[#This Row],[CAREA]]</f>
        <v>0.11382700489097471</v>
      </c>
      <c r="K21">
        <v>2.5507599999999999</v>
      </c>
      <c r="L21">
        <f>-(Table3[[#This Row],[time]]-2)*2</f>
        <v>-1.1015199999999998</v>
      </c>
      <c r="M21">
        <v>89.115300000000005</v>
      </c>
      <c r="N21">
        <v>17.404499999999999</v>
      </c>
      <c r="O21">
        <f>Table3[[#This Row],[CFNM]]/Table3[[#This Row],[CAREA]]</f>
        <v>0.19530316342984871</v>
      </c>
      <c r="P21">
        <v>2.5507599999999999</v>
      </c>
      <c r="Q21">
        <f>-(Table4[[#This Row],[time]]-2)*2</f>
        <v>-1.1015199999999998</v>
      </c>
      <c r="R21">
        <v>88.047700000000006</v>
      </c>
      <c r="S21">
        <v>23.754200000000001</v>
      </c>
      <c r="T21">
        <f>Table4[[#This Row],[CFNM]]/Table4[[#This Row],[CAREA]]</f>
        <v>0.26978785362933955</v>
      </c>
      <c r="U21">
        <v>2.5507599999999999</v>
      </c>
      <c r="V21">
        <f>-(Table5[[#This Row],[time]]-2)*2</f>
        <v>-1.1015199999999998</v>
      </c>
      <c r="W21">
        <v>76.9011</v>
      </c>
      <c r="X21">
        <v>39.198999999999998</v>
      </c>
      <c r="Y21">
        <f>Table5[[#This Row],[CFNM]]/Table5[[#This Row],[CAREA]]</f>
        <v>0.50973263061256602</v>
      </c>
      <c r="Z21">
        <v>2.5507599999999999</v>
      </c>
      <c r="AA21">
        <f>-(Table6[[#This Row],[time]]-2)*2</f>
        <v>-1.1015199999999998</v>
      </c>
      <c r="AB21">
        <v>84.845699999999994</v>
      </c>
      <c r="AC21">
        <v>54.853000000000002</v>
      </c>
      <c r="AD21">
        <f>Table6[[#This Row],[CFNM]]/Table6[[#This Row],[CAREA]]</f>
        <v>0.64650300486648127</v>
      </c>
      <c r="AE21">
        <v>2.5507599999999999</v>
      </c>
      <c r="AF21">
        <f>-(Table7[[#This Row],[time]]-2)*2</f>
        <v>-1.1015199999999998</v>
      </c>
      <c r="AG21">
        <v>78.436599999999999</v>
      </c>
      <c r="AH21">
        <v>51.140700000000002</v>
      </c>
      <c r="AI21">
        <f>Table7[[#This Row],[CFNM]]/Table7[[#This Row],[CAREA]]</f>
        <v>0.65200046916873</v>
      </c>
      <c r="AJ21">
        <v>2.5507599999999999</v>
      </c>
      <c r="AK21">
        <f>-(Table8[[#This Row],[time]]-2)*2</f>
        <v>-1.1015199999999998</v>
      </c>
      <c r="AL21">
        <v>79.829400000000007</v>
      </c>
      <c r="AM21">
        <v>52.983800000000002</v>
      </c>
      <c r="AN21">
        <f>Table8[[#This Row],[CFNM]]/Table8[[#This Row],[CAREA]]</f>
        <v>0.66371286769034965</v>
      </c>
    </row>
    <row r="22" spans="1:40" x14ac:dyDescent="0.3">
      <c r="A22">
        <v>2.60453</v>
      </c>
      <c r="B22">
        <f>-(Table1[[#This Row],[time]]-2)*2</f>
        <v>-1.20906</v>
      </c>
      <c r="C22">
        <v>87.672799999999995</v>
      </c>
      <c r="D22">
        <v>20.9741</v>
      </c>
      <c r="E22">
        <f>Table1[[#This Row],[CFNM]]/Table1[[#This Row],[CAREA]]</f>
        <v>0.2392315518610105</v>
      </c>
      <c r="F22">
        <v>2.60453</v>
      </c>
      <c r="G22">
        <f>-(Table2[[#This Row],[time]]-2)*2</f>
        <v>-1.20906</v>
      </c>
      <c r="H22">
        <v>92.877200000000002</v>
      </c>
      <c r="I22">
        <v>11.601000000000001</v>
      </c>
      <c r="J22">
        <f>Table2[[#This Row],[CFNM]]/Table2[[#This Row],[CAREA]]</f>
        <v>0.12490686627073168</v>
      </c>
      <c r="K22">
        <v>2.60453</v>
      </c>
      <c r="L22">
        <f>-(Table3[[#This Row],[time]]-2)*2</f>
        <v>-1.20906</v>
      </c>
      <c r="M22">
        <v>89.552999999999997</v>
      </c>
      <c r="N22">
        <v>19.2224</v>
      </c>
      <c r="O22">
        <f>Table3[[#This Row],[CFNM]]/Table3[[#This Row],[CAREA]]</f>
        <v>0.21464830882270836</v>
      </c>
      <c r="P22">
        <v>2.60453</v>
      </c>
      <c r="Q22">
        <f>-(Table4[[#This Row],[time]]-2)*2</f>
        <v>-1.20906</v>
      </c>
      <c r="R22">
        <v>88.209800000000001</v>
      </c>
      <c r="S22">
        <v>25.924700000000001</v>
      </c>
      <c r="T22">
        <f>Table4[[#This Row],[CFNM]]/Table4[[#This Row],[CAREA]]</f>
        <v>0.29389818364852888</v>
      </c>
      <c r="U22">
        <v>2.60453</v>
      </c>
      <c r="V22">
        <f>-(Table5[[#This Row],[time]]-2)*2</f>
        <v>-1.20906</v>
      </c>
      <c r="W22">
        <v>75.828900000000004</v>
      </c>
      <c r="X22">
        <v>41.793500000000002</v>
      </c>
      <c r="Y22">
        <f>Table5[[#This Row],[CFNM]]/Table5[[#This Row],[CAREA]]</f>
        <v>0.5511552983097473</v>
      </c>
      <c r="Z22">
        <v>2.60453</v>
      </c>
      <c r="AA22">
        <f>-(Table6[[#This Row],[time]]-2)*2</f>
        <v>-1.20906</v>
      </c>
      <c r="AB22">
        <v>84.020200000000003</v>
      </c>
      <c r="AC22">
        <v>58.459099999999999</v>
      </c>
      <c r="AD22">
        <f>Table6[[#This Row],[CFNM]]/Table6[[#This Row],[CAREA]]</f>
        <v>0.69577434950166739</v>
      </c>
      <c r="AE22">
        <v>2.60453</v>
      </c>
      <c r="AF22">
        <f>-(Table7[[#This Row],[time]]-2)*2</f>
        <v>-1.20906</v>
      </c>
      <c r="AG22">
        <v>77.595399999999998</v>
      </c>
      <c r="AH22">
        <v>55.338299999999997</v>
      </c>
      <c r="AI22">
        <f>Table7[[#This Row],[CFNM]]/Table7[[#This Row],[CAREA]]</f>
        <v>0.71316469790735015</v>
      </c>
      <c r="AJ22">
        <v>2.60453</v>
      </c>
      <c r="AK22">
        <f>-(Table8[[#This Row],[time]]-2)*2</f>
        <v>-1.20906</v>
      </c>
      <c r="AL22">
        <v>78.2363</v>
      </c>
      <c r="AM22">
        <v>56.9313</v>
      </c>
      <c r="AN22">
        <f>Table8[[#This Row],[CFNM]]/Table8[[#This Row],[CAREA]]</f>
        <v>0.72768395233414673</v>
      </c>
    </row>
    <row r="23" spans="1:40" x14ac:dyDescent="0.3">
      <c r="A23">
        <v>2.65273</v>
      </c>
      <c r="B23">
        <f>-(Table1[[#This Row],[time]]-2)*2</f>
        <v>-1.3054600000000001</v>
      </c>
      <c r="C23">
        <v>87.310900000000004</v>
      </c>
      <c r="D23">
        <v>21.730399999999999</v>
      </c>
      <c r="E23">
        <f>Table1[[#This Row],[CFNM]]/Table1[[#This Row],[CAREA]]</f>
        <v>0.24888530527116315</v>
      </c>
      <c r="F23">
        <v>2.65273</v>
      </c>
      <c r="G23">
        <f>-(Table2[[#This Row],[time]]-2)*2</f>
        <v>-1.3054600000000001</v>
      </c>
      <c r="H23">
        <v>92.804699999999997</v>
      </c>
      <c r="I23">
        <v>12.436400000000001</v>
      </c>
      <c r="J23">
        <f>Table2[[#This Row],[CFNM]]/Table2[[#This Row],[CAREA]]</f>
        <v>0.13400614408537501</v>
      </c>
      <c r="K23">
        <v>2.65273</v>
      </c>
      <c r="L23">
        <f>-(Table3[[#This Row],[time]]-2)*2</f>
        <v>-1.3054600000000001</v>
      </c>
      <c r="M23">
        <v>89.667100000000005</v>
      </c>
      <c r="N23">
        <v>20.665199999999999</v>
      </c>
      <c r="O23">
        <f>Table3[[#This Row],[CFNM]]/Table3[[#This Row],[CAREA]]</f>
        <v>0.2304658007228961</v>
      </c>
      <c r="P23">
        <v>2.65273</v>
      </c>
      <c r="Q23">
        <f>-(Table4[[#This Row],[time]]-2)*2</f>
        <v>-1.3054600000000001</v>
      </c>
      <c r="R23">
        <v>88.342100000000002</v>
      </c>
      <c r="S23">
        <v>27.711200000000002</v>
      </c>
      <c r="T23">
        <f>Table4[[#This Row],[CFNM]]/Table4[[#This Row],[CAREA]]</f>
        <v>0.3136805667965783</v>
      </c>
      <c r="U23">
        <v>2.65273</v>
      </c>
      <c r="V23">
        <f>-(Table5[[#This Row],[time]]-2)*2</f>
        <v>-1.3054600000000001</v>
      </c>
      <c r="W23">
        <v>75.065299999999993</v>
      </c>
      <c r="X23">
        <v>44.182499999999997</v>
      </c>
      <c r="Y23">
        <f>Table5[[#This Row],[CFNM]]/Table5[[#This Row],[CAREA]]</f>
        <v>0.58858753645159612</v>
      </c>
      <c r="Z23">
        <v>2.65273</v>
      </c>
      <c r="AA23">
        <f>-(Table6[[#This Row],[time]]-2)*2</f>
        <v>-1.3054600000000001</v>
      </c>
      <c r="AB23">
        <v>83.437799999999996</v>
      </c>
      <c r="AC23">
        <v>61.633400000000002</v>
      </c>
      <c r="AD23">
        <f>Table6[[#This Row],[CFNM]]/Table6[[#This Row],[CAREA]]</f>
        <v>0.73867479727413721</v>
      </c>
      <c r="AE23">
        <v>2.65273</v>
      </c>
      <c r="AF23">
        <f>-(Table7[[#This Row],[time]]-2)*2</f>
        <v>-1.3054600000000001</v>
      </c>
      <c r="AG23">
        <v>76.969200000000001</v>
      </c>
      <c r="AH23">
        <v>58.614899999999999</v>
      </c>
      <c r="AI23">
        <f>Table7[[#This Row],[CFNM]]/Table7[[#This Row],[CAREA]]</f>
        <v>0.76153708236541362</v>
      </c>
      <c r="AJ23">
        <v>2.65273</v>
      </c>
      <c r="AK23">
        <f>-(Table8[[#This Row],[time]]-2)*2</f>
        <v>-1.3054600000000001</v>
      </c>
      <c r="AL23">
        <v>78.089200000000005</v>
      </c>
      <c r="AM23">
        <v>60.106900000000003</v>
      </c>
      <c r="AN23">
        <f>Table8[[#This Row],[CFNM]]/Table8[[#This Row],[CAREA]]</f>
        <v>0.76972103696798022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87.212699999999998</v>
      </c>
      <c r="D24">
        <v>22.5961</v>
      </c>
      <c r="E24">
        <f>Table1[[#This Row],[CFNM]]/Table1[[#This Row],[CAREA]]</f>
        <v>0.25909185244809529</v>
      </c>
      <c r="F24">
        <v>2.7006199999999998</v>
      </c>
      <c r="G24">
        <f>-(Table2[[#This Row],[time]]-2)*2</f>
        <v>-1.4012399999999996</v>
      </c>
      <c r="H24">
        <v>92.743700000000004</v>
      </c>
      <c r="I24">
        <v>13.452199999999999</v>
      </c>
      <c r="J24">
        <f>Table2[[#This Row],[CFNM]]/Table2[[#This Row],[CAREA]]</f>
        <v>0.14504704901788476</v>
      </c>
      <c r="K24">
        <v>2.7006199999999998</v>
      </c>
      <c r="L24">
        <f>-(Table3[[#This Row],[time]]-2)*2</f>
        <v>-1.4012399999999996</v>
      </c>
      <c r="M24">
        <v>89.579800000000006</v>
      </c>
      <c r="N24">
        <v>22.4085</v>
      </c>
      <c r="O24">
        <f>Table3[[#This Row],[CFNM]]/Table3[[#This Row],[CAREA]]</f>
        <v>0.25015126177999947</v>
      </c>
      <c r="P24">
        <v>2.7006199999999998</v>
      </c>
      <c r="Q24">
        <f>-(Table4[[#This Row],[time]]-2)*2</f>
        <v>-1.4012399999999996</v>
      </c>
      <c r="R24">
        <v>88.449799999999996</v>
      </c>
      <c r="S24">
        <v>29.994</v>
      </c>
      <c r="T24">
        <f>Table4[[#This Row],[CFNM]]/Table4[[#This Row],[CAREA]]</f>
        <v>0.33910760680069374</v>
      </c>
      <c r="U24">
        <v>2.7006199999999998</v>
      </c>
      <c r="V24">
        <f>-(Table5[[#This Row],[time]]-2)*2</f>
        <v>-1.4012399999999996</v>
      </c>
      <c r="W24">
        <v>74.081100000000006</v>
      </c>
      <c r="X24">
        <v>47.1599</v>
      </c>
      <c r="Y24">
        <f>Table5[[#This Row],[CFNM]]/Table5[[#This Row],[CAREA]]</f>
        <v>0.63659826865421809</v>
      </c>
      <c r="Z24">
        <v>2.7006199999999998</v>
      </c>
      <c r="AA24">
        <f>-(Table6[[#This Row],[time]]-2)*2</f>
        <v>-1.4012399999999996</v>
      </c>
      <c r="AB24">
        <v>82.701400000000007</v>
      </c>
      <c r="AC24">
        <v>65.686199999999999</v>
      </c>
      <c r="AD24">
        <f>Table6[[#This Row],[CFNM]]/Table6[[#This Row],[CAREA]]</f>
        <v>0.79425741281284223</v>
      </c>
      <c r="AE24">
        <v>2.7006199999999998</v>
      </c>
      <c r="AF24">
        <f>-(Table7[[#This Row],[time]]-2)*2</f>
        <v>-1.4012399999999996</v>
      </c>
      <c r="AG24">
        <v>76.180000000000007</v>
      </c>
      <c r="AH24">
        <v>62.489800000000002</v>
      </c>
      <c r="AI24">
        <f>Table7[[#This Row],[CFNM]]/Table7[[#This Row],[CAREA]]</f>
        <v>0.82029141506957204</v>
      </c>
      <c r="AJ24">
        <v>2.7006199999999998</v>
      </c>
      <c r="AK24">
        <f>-(Table8[[#This Row],[time]]-2)*2</f>
        <v>-1.4012399999999996</v>
      </c>
      <c r="AL24">
        <v>77.866399999999999</v>
      </c>
      <c r="AM24">
        <v>64.049499999999995</v>
      </c>
      <c r="AN24">
        <f>Table8[[#This Row],[CFNM]]/Table8[[#This Row],[CAREA]]</f>
        <v>0.82255632724769601</v>
      </c>
    </row>
    <row r="25" spans="1:40" x14ac:dyDescent="0.3">
      <c r="A25">
        <v>2.75176</v>
      </c>
      <c r="B25">
        <f>-(Table1[[#This Row],[time]]-2)*2</f>
        <v>-1.50352</v>
      </c>
      <c r="C25">
        <v>86.943299999999994</v>
      </c>
      <c r="D25">
        <v>23.4269</v>
      </c>
      <c r="E25">
        <f>Table1[[#This Row],[CFNM]]/Table1[[#This Row],[CAREA]]</f>
        <v>0.26945031992114404</v>
      </c>
      <c r="F25">
        <v>2.75176</v>
      </c>
      <c r="G25">
        <f>-(Table2[[#This Row],[time]]-2)*2</f>
        <v>-1.50352</v>
      </c>
      <c r="H25">
        <v>92.704800000000006</v>
      </c>
      <c r="I25">
        <v>14.4354</v>
      </c>
      <c r="J25">
        <f>Table2[[#This Row],[CFNM]]/Table2[[#This Row],[CAREA]]</f>
        <v>0.15571362000673103</v>
      </c>
      <c r="K25">
        <v>2.75176</v>
      </c>
      <c r="L25">
        <f>-(Table3[[#This Row],[time]]-2)*2</f>
        <v>-1.50352</v>
      </c>
      <c r="M25">
        <v>89.458299999999994</v>
      </c>
      <c r="N25">
        <v>24.1982</v>
      </c>
      <c r="O25">
        <f>Table3[[#This Row],[CFNM]]/Table3[[#This Row],[CAREA]]</f>
        <v>0.27049698015723528</v>
      </c>
      <c r="P25">
        <v>2.75176</v>
      </c>
      <c r="Q25">
        <f>-(Table4[[#This Row],[time]]-2)*2</f>
        <v>-1.50352</v>
      </c>
      <c r="R25">
        <v>88.5428</v>
      </c>
      <c r="S25">
        <v>32.393000000000001</v>
      </c>
      <c r="T25">
        <f>Table4[[#This Row],[CFNM]]/Table4[[#This Row],[CAREA]]</f>
        <v>0.36584567011659896</v>
      </c>
      <c r="U25">
        <v>2.75176</v>
      </c>
      <c r="V25">
        <f>-(Table5[[#This Row],[time]]-2)*2</f>
        <v>-1.50352</v>
      </c>
      <c r="W25">
        <v>73.178299999999993</v>
      </c>
      <c r="X25">
        <v>50.154899999999998</v>
      </c>
      <c r="Y25">
        <f>Table5[[#This Row],[CFNM]]/Table5[[#This Row],[CAREA]]</f>
        <v>0.68537940892313709</v>
      </c>
      <c r="Z25">
        <v>2.75176</v>
      </c>
      <c r="AA25">
        <f>-(Table6[[#This Row],[time]]-2)*2</f>
        <v>-1.50352</v>
      </c>
      <c r="AB25">
        <v>81.8917</v>
      </c>
      <c r="AC25">
        <v>69.787999999999997</v>
      </c>
      <c r="AD25">
        <f>Table6[[#This Row],[CFNM]]/Table6[[#This Row],[CAREA]]</f>
        <v>0.85219869657120317</v>
      </c>
      <c r="AE25">
        <v>2.75176</v>
      </c>
      <c r="AF25">
        <f>-(Table7[[#This Row],[time]]-2)*2</f>
        <v>-1.50352</v>
      </c>
      <c r="AG25">
        <v>75.445400000000006</v>
      </c>
      <c r="AH25">
        <v>66.405199999999994</v>
      </c>
      <c r="AI25">
        <f>Table7[[#This Row],[CFNM]]/Table7[[#This Row],[CAREA]]</f>
        <v>0.88017559718683958</v>
      </c>
      <c r="AJ25">
        <v>2.75176</v>
      </c>
      <c r="AK25">
        <f>-(Table8[[#This Row],[time]]-2)*2</f>
        <v>-1.50352</v>
      </c>
      <c r="AL25">
        <v>77.581699999999998</v>
      </c>
      <c r="AM25">
        <v>67.926900000000003</v>
      </c>
      <c r="AN25">
        <f>Table8[[#This Row],[CFNM]]/Table8[[#This Row],[CAREA]]</f>
        <v>0.87555312657495266</v>
      </c>
    </row>
    <row r="26" spans="1:40" x14ac:dyDescent="0.3">
      <c r="A26">
        <v>2.80444</v>
      </c>
      <c r="B26">
        <f>-(Table1[[#This Row],[time]]-2)*2</f>
        <v>-1.6088800000000001</v>
      </c>
      <c r="C26">
        <v>86.682500000000005</v>
      </c>
      <c r="D26">
        <v>24.098600000000001</v>
      </c>
      <c r="E26">
        <f>Table1[[#This Row],[CFNM]]/Table1[[#This Row],[CAREA]]</f>
        <v>0.27800997894615409</v>
      </c>
      <c r="F26">
        <v>2.80444</v>
      </c>
      <c r="G26">
        <f>-(Table2[[#This Row],[time]]-2)*2</f>
        <v>-1.6088800000000001</v>
      </c>
      <c r="H26">
        <v>92.694299999999998</v>
      </c>
      <c r="I26">
        <v>15.2628</v>
      </c>
      <c r="J26">
        <f>Table2[[#This Row],[CFNM]]/Table2[[#This Row],[CAREA]]</f>
        <v>0.16465737375437325</v>
      </c>
      <c r="K26">
        <v>2.80444</v>
      </c>
      <c r="L26">
        <f>-(Table3[[#This Row],[time]]-2)*2</f>
        <v>-1.6088800000000001</v>
      </c>
      <c r="M26">
        <v>89.959900000000005</v>
      </c>
      <c r="N26">
        <v>25.771899999999999</v>
      </c>
      <c r="O26">
        <f>Table3[[#This Row],[CFNM]]/Table3[[#This Row],[CAREA]]</f>
        <v>0.28648208813037807</v>
      </c>
      <c r="P26">
        <v>2.80444</v>
      </c>
      <c r="Q26">
        <f>-(Table4[[#This Row],[time]]-2)*2</f>
        <v>-1.6088800000000001</v>
      </c>
      <c r="R26">
        <v>88.297600000000003</v>
      </c>
      <c r="S26">
        <v>34.548200000000001</v>
      </c>
      <c r="T26">
        <f>Table4[[#This Row],[CFNM]]/Table4[[#This Row],[CAREA]]</f>
        <v>0.39126997789294388</v>
      </c>
      <c r="U26">
        <v>2.80444</v>
      </c>
      <c r="V26">
        <f>-(Table5[[#This Row],[time]]-2)*2</f>
        <v>-1.6088800000000001</v>
      </c>
      <c r="W26">
        <v>72.318700000000007</v>
      </c>
      <c r="X26">
        <v>52.763599999999997</v>
      </c>
      <c r="Y26">
        <f>Table5[[#This Row],[CFNM]]/Table5[[#This Row],[CAREA]]</f>
        <v>0.72959829200469573</v>
      </c>
      <c r="Z26">
        <v>2.80444</v>
      </c>
      <c r="AA26">
        <f>-(Table6[[#This Row],[time]]-2)*2</f>
        <v>-1.6088800000000001</v>
      </c>
      <c r="AB26">
        <v>81.162199999999999</v>
      </c>
      <c r="AC26">
        <v>73.380300000000005</v>
      </c>
      <c r="AD26">
        <f>Table6[[#This Row],[CFNM]]/Table6[[#This Row],[CAREA]]</f>
        <v>0.90411915891880712</v>
      </c>
      <c r="AE26">
        <v>2.80444</v>
      </c>
      <c r="AF26">
        <f>-(Table7[[#This Row],[time]]-2)*2</f>
        <v>-1.6088800000000001</v>
      </c>
      <c r="AG26">
        <v>74.772900000000007</v>
      </c>
      <c r="AH26">
        <v>69.791799999999995</v>
      </c>
      <c r="AI26">
        <f>Table7[[#This Row],[CFNM]]/Table7[[#This Row],[CAREA]]</f>
        <v>0.9333836189314576</v>
      </c>
      <c r="AJ26">
        <v>2.80444</v>
      </c>
      <c r="AK26">
        <f>-(Table8[[#This Row],[time]]-2)*2</f>
        <v>-1.6088800000000001</v>
      </c>
      <c r="AL26">
        <v>77.369</v>
      </c>
      <c r="AM26">
        <v>71.3018</v>
      </c>
      <c r="AN26">
        <f>Table8[[#This Row],[CFNM]]/Table8[[#This Row],[CAREA]]</f>
        <v>0.92158099497214652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86.655699999999996</v>
      </c>
      <c r="D27">
        <v>24.837800000000001</v>
      </c>
      <c r="E27">
        <f>Table1[[#This Row],[CFNM]]/Table1[[#This Row],[CAREA]]</f>
        <v>0.28662626924714707</v>
      </c>
      <c r="F27">
        <v>2.8583699999999999</v>
      </c>
      <c r="G27">
        <f>-(Table2[[#This Row],[time]]-2)*2</f>
        <v>-1.7167399999999997</v>
      </c>
      <c r="H27">
        <v>92.707999999999998</v>
      </c>
      <c r="I27">
        <v>16.211300000000001</v>
      </c>
      <c r="J27">
        <f>Table2[[#This Row],[CFNM]]/Table2[[#This Row],[CAREA]]</f>
        <v>0.17486408939897313</v>
      </c>
      <c r="K27">
        <v>2.8583699999999999</v>
      </c>
      <c r="L27">
        <f>-(Table3[[#This Row],[time]]-2)*2</f>
        <v>-1.7167399999999997</v>
      </c>
      <c r="M27">
        <v>90.3904</v>
      </c>
      <c r="N27">
        <v>27.664899999999999</v>
      </c>
      <c r="O27">
        <f>Table3[[#This Row],[CFNM]]/Table3[[#This Row],[CAREA]]</f>
        <v>0.30606015683081389</v>
      </c>
      <c r="P27">
        <v>2.8583699999999999</v>
      </c>
      <c r="Q27">
        <f>-(Table4[[#This Row],[time]]-2)*2</f>
        <v>-1.7167399999999997</v>
      </c>
      <c r="R27">
        <v>88.186899999999994</v>
      </c>
      <c r="S27">
        <v>37.1937</v>
      </c>
      <c r="T27">
        <f>Table4[[#This Row],[CFNM]]/Table4[[#This Row],[CAREA]]</f>
        <v>0.4217599212581461</v>
      </c>
      <c r="U27">
        <v>2.8583699999999999</v>
      </c>
      <c r="V27">
        <f>-(Table5[[#This Row],[time]]-2)*2</f>
        <v>-1.7167399999999997</v>
      </c>
      <c r="W27">
        <v>70.626599999999996</v>
      </c>
      <c r="X27">
        <v>55.870100000000001</v>
      </c>
      <c r="Y27">
        <f>Table5[[#This Row],[CFNM]]/Table5[[#This Row],[CAREA]]</f>
        <v>0.79106314051646265</v>
      </c>
      <c r="Z27">
        <v>2.8583699999999999</v>
      </c>
      <c r="AA27">
        <f>-(Table6[[#This Row],[time]]-2)*2</f>
        <v>-1.7167399999999997</v>
      </c>
      <c r="AB27">
        <v>80.313500000000005</v>
      </c>
      <c r="AC27">
        <v>77.600200000000001</v>
      </c>
      <c r="AD27">
        <f>Table6[[#This Row],[CFNM]]/Table6[[#This Row],[CAREA]]</f>
        <v>0.96621614049941784</v>
      </c>
      <c r="AE27">
        <v>2.8583699999999999</v>
      </c>
      <c r="AF27">
        <f>-(Table7[[#This Row],[time]]-2)*2</f>
        <v>-1.7167399999999997</v>
      </c>
      <c r="AG27">
        <v>74.149100000000004</v>
      </c>
      <c r="AH27">
        <v>73.692400000000006</v>
      </c>
      <c r="AI27">
        <f>Table7[[#This Row],[CFNM]]/Table7[[#This Row],[CAREA]]</f>
        <v>0.99384078835751211</v>
      </c>
      <c r="AJ27">
        <v>2.8583699999999999</v>
      </c>
      <c r="AK27">
        <f>-(Table8[[#This Row],[time]]-2)*2</f>
        <v>-1.7167399999999997</v>
      </c>
      <c r="AL27">
        <v>77.125699999999995</v>
      </c>
      <c r="AM27">
        <v>75.131</v>
      </c>
      <c r="AN27">
        <f>Table8[[#This Row],[CFNM]]/Table8[[#This Row],[CAREA]]</f>
        <v>0.97413702566070715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86.590400000000002</v>
      </c>
      <c r="D28">
        <v>25.599799999999998</v>
      </c>
      <c r="E28">
        <f>Table1[[#This Row],[CFNM]]/Table1[[#This Row],[CAREA]]</f>
        <v>0.29564247306860802</v>
      </c>
      <c r="F28">
        <v>2.9134199999999999</v>
      </c>
      <c r="G28">
        <f>-(Table2[[#This Row],[time]]-2)*2</f>
        <v>-1.8268399999999998</v>
      </c>
      <c r="H28">
        <v>92.692099999999996</v>
      </c>
      <c r="I28">
        <v>17.151</v>
      </c>
      <c r="J28">
        <f>Table2[[#This Row],[CFNM]]/Table2[[#This Row],[CAREA]]</f>
        <v>0.18503194986412003</v>
      </c>
      <c r="K28">
        <v>2.9134199999999999</v>
      </c>
      <c r="L28">
        <f>-(Table3[[#This Row],[time]]-2)*2</f>
        <v>-1.8268399999999998</v>
      </c>
      <c r="M28">
        <v>90.146799999999999</v>
      </c>
      <c r="N28">
        <v>29.816199999999998</v>
      </c>
      <c r="O28">
        <f>Table3[[#This Row],[CFNM]]/Table3[[#This Row],[CAREA]]</f>
        <v>0.33075161847120471</v>
      </c>
      <c r="P28">
        <v>2.9134199999999999</v>
      </c>
      <c r="Q28">
        <f>-(Table4[[#This Row],[time]]-2)*2</f>
        <v>-1.8268399999999998</v>
      </c>
      <c r="R28">
        <v>88.100300000000004</v>
      </c>
      <c r="S28">
        <v>40.103299999999997</v>
      </c>
      <c r="T28">
        <f>Table4[[#This Row],[CFNM]]/Table4[[#This Row],[CAREA]]</f>
        <v>0.45520049307437088</v>
      </c>
      <c r="U28">
        <v>2.9134199999999999</v>
      </c>
      <c r="V28">
        <f>-(Table5[[#This Row],[time]]-2)*2</f>
        <v>-1.8268399999999998</v>
      </c>
      <c r="W28">
        <v>69.503500000000003</v>
      </c>
      <c r="X28">
        <v>59.058</v>
      </c>
      <c r="Y28">
        <f>Table5[[#This Row],[CFNM]]/Table5[[#This Row],[CAREA]]</f>
        <v>0.84971260440121721</v>
      </c>
      <c r="Z28">
        <v>2.9134199999999999</v>
      </c>
      <c r="AA28">
        <f>-(Table6[[#This Row],[time]]-2)*2</f>
        <v>-1.8268399999999998</v>
      </c>
      <c r="AB28">
        <v>78.694800000000001</v>
      </c>
      <c r="AC28">
        <v>81.989000000000004</v>
      </c>
      <c r="AD28">
        <f>Table6[[#This Row],[CFNM]]/Table6[[#This Row],[CAREA]]</f>
        <v>1.0418604532955165</v>
      </c>
      <c r="AE28">
        <v>2.9134199999999999</v>
      </c>
      <c r="AF28">
        <f>-(Table7[[#This Row],[time]]-2)*2</f>
        <v>-1.8268399999999998</v>
      </c>
      <c r="AG28">
        <v>73.490899999999996</v>
      </c>
      <c r="AH28">
        <v>77.542000000000002</v>
      </c>
      <c r="AI28">
        <f>Table7[[#This Row],[CFNM]]/Table7[[#This Row],[CAREA]]</f>
        <v>1.0551238316580693</v>
      </c>
      <c r="AJ28">
        <v>2.9134199999999999</v>
      </c>
      <c r="AK28">
        <f>-(Table8[[#This Row],[time]]-2)*2</f>
        <v>-1.8268399999999998</v>
      </c>
      <c r="AL28">
        <v>76.825199999999995</v>
      </c>
      <c r="AM28">
        <v>79.159700000000001</v>
      </c>
      <c r="AN28">
        <f>Table8[[#This Row],[CFNM]]/Table8[[#This Row],[CAREA]]</f>
        <v>1.0303871646282732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86.631699999999995</v>
      </c>
      <c r="D29">
        <v>26.184699999999999</v>
      </c>
      <c r="E29">
        <f>Table1[[#This Row],[CFNM]]/Table1[[#This Row],[CAREA]]</f>
        <v>0.30225310134742828</v>
      </c>
      <c r="F29">
        <v>2.9619599999999999</v>
      </c>
      <c r="G29">
        <f>-(Table2[[#This Row],[time]]-2)*2</f>
        <v>-1.9239199999999999</v>
      </c>
      <c r="H29">
        <v>92.770200000000003</v>
      </c>
      <c r="I29">
        <v>18.084800000000001</v>
      </c>
      <c r="J29">
        <f>Table2[[#This Row],[CFNM]]/Table2[[#This Row],[CAREA]]</f>
        <v>0.19494191022548191</v>
      </c>
      <c r="K29">
        <v>2.9619599999999999</v>
      </c>
      <c r="L29">
        <f>-(Table3[[#This Row],[time]]-2)*2</f>
        <v>-1.9239199999999999</v>
      </c>
      <c r="M29">
        <v>89.931399999999996</v>
      </c>
      <c r="N29">
        <v>31.773299999999999</v>
      </c>
      <c r="O29">
        <f>Table3[[#This Row],[CFNM]]/Table3[[#This Row],[CAREA]]</f>
        <v>0.35330596432391803</v>
      </c>
      <c r="P29">
        <v>2.9619599999999999</v>
      </c>
      <c r="Q29">
        <f>-(Table4[[#This Row],[time]]-2)*2</f>
        <v>-1.9239199999999999</v>
      </c>
      <c r="R29">
        <v>87.878500000000003</v>
      </c>
      <c r="S29">
        <v>43.109000000000002</v>
      </c>
      <c r="T29">
        <f>Table4[[#This Row],[CFNM]]/Table4[[#This Row],[CAREA]]</f>
        <v>0.49055229663683381</v>
      </c>
      <c r="U29">
        <v>2.9619599999999999</v>
      </c>
      <c r="V29">
        <f>-(Table5[[#This Row],[time]]-2)*2</f>
        <v>-1.9239199999999999</v>
      </c>
      <c r="W29">
        <v>68.460800000000006</v>
      </c>
      <c r="X29">
        <v>62.004300000000001</v>
      </c>
      <c r="Y29">
        <f>Table5[[#This Row],[CFNM]]/Table5[[#This Row],[CAREA]]</f>
        <v>0.90569055576329804</v>
      </c>
      <c r="Z29">
        <v>2.9619599999999999</v>
      </c>
      <c r="AA29">
        <f>-(Table6[[#This Row],[time]]-2)*2</f>
        <v>-1.9239199999999999</v>
      </c>
      <c r="AB29">
        <v>77.0047</v>
      </c>
      <c r="AC29">
        <v>86.160700000000006</v>
      </c>
      <c r="AD29">
        <f>Table6[[#This Row],[CFNM]]/Table6[[#This Row],[CAREA]]</f>
        <v>1.1189018332647229</v>
      </c>
      <c r="AE29">
        <v>2.9619599999999999</v>
      </c>
      <c r="AF29">
        <f>-(Table7[[#This Row],[time]]-2)*2</f>
        <v>-1.9239199999999999</v>
      </c>
      <c r="AG29">
        <v>72.938400000000001</v>
      </c>
      <c r="AH29">
        <v>80.992599999999996</v>
      </c>
      <c r="AI29">
        <f>Table7[[#This Row],[CFNM]]/Table7[[#This Row],[CAREA]]</f>
        <v>1.1104246871332522</v>
      </c>
      <c r="AJ29">
        <v>2.9619599999999999</v>
      </c>
      <c r="AK29">
        <f>-(Table8[[#This Row],[time]]-2)*2</f>
        <v>-1.9239199999999999</v>
      </c>
      <c r="AL29">
        <v>76.587199999999996</v>
      </c>
      <c r="AM29">
        <v>82.959500000000006</v>
      </c>
      <c r="AN29">
        <f>Table8[[#This Row],[CFNM]]/Table8[[#This Row],[CAREA]]</f>
        <v>1.0832031984456933</v>
      </c>
    </row>
    <row r="30" spans="1:40" x14ac:dyDescent="0.3">
      <c r="A30">
        <v>3</v>
      </c>
      <c r="B30">
        <f>-(Table1[[#This Row],[time]]-2)*2</f>
        <v>-2</v>
      </c>
      <c r="C30">
        <v>86.7774</v>
      </c>
      <c r="D30">
        <v>26.675999999999998</v>
      </c>
      <c r="E30">
        <f>Table1[[#This Row],[CFNM]]/Table1[[#This Row],[CAREA]]</f>
        <v>0.30740722814926463</v>
      </c>
      <c r="F30">
        <v>3</v>
      </c>
      <c r="G30">
        <f>-(Table2[[#This Row],[time]]-2)*2</f>
        <v>-2</v>
      </c>
      <c r="H30">
        <v>92.883600000000001</v>
      </c>
      <c r="I30">
        <v>19.005299999999998</v>
      </c>
      <c r="J30">
        <f>Table2[[#This Row],[CFNM]]/Table2[[#This Row],[CAREA]]</f>
        <v>0.20461416224177356</v>
      </c>
      <c r="K30">
        <v>3</v>
      </c>
      <c r="L30">
        <f>-(Table3[[#This Row],[time]]-2)*2</f>
        <v>-2</v>
      </c>
      <c r="M30">
        <v>89.578500000000005</v>
      </c>
      <c r="N30">
        <v>33.673099999999998</v>
      </c>
      <c r="O30">
        <f>Table3[[#This Row],[CFNM]]/Table3[[#This Row],[CAREA]]</f>
        <v>0.37590604888449791</v>
      </c>
      <c r="P30">
        <v>3</v>
      </c>
      <c r="Q30">
        <f>-(Table4[[#This Row],[time]]-2)*2</f>
        <v>-2</v>
      </c>
      <c r="R30">
        <v>87.6982</v>
      </c>
      <c r="S30">
        <v>46.144300000000001</v>
      </c>
      <c r="T30">
        <f>Table4[[#This Row],[CFNM]]/Table4[[#This Row],[CAREA]]</f>
        <v>0.52617157478716781</v>
      </c>
      <c r="U30">
        <v>3</v>
      </c>
      <c r="V30">
        <f>-(Table5[[#This Row],[time]]-2)*2</f>
        <v>-2</v>
      </c>
      <c r="W30">
        <v>67.496200000000002</v>
      </c>
      <c r="X30">
        <v>64.818299999999994</v>
      </c>
      <c r="Y30">
        <f>Table5[[#This Row],[CFNM]]/Table5[[#This Row],[CAREA]]</f>
        <v>0.96032517386163951</v>
      </c>
      <c r="Z30">
        <v>3</v>
      </c>
      <c r="AA30">
        <f>-(Table6[[#This Row],[time]]-2)*2</f>
        <v>-2</v>
      </c>
      <c r="AB30">
        <v>74.928200000000004</v>
      </c>
      <c r="AC30">
        <v>90.231899999999996</v>
      </c>
      <c r="AD30">
        <f>Table6[[#This Row],[CFNM]]/Table6[[#This Row],[CAREA]]</f>
        <v>1.2042448637495629</v>
      </c>
      <c r="AE30">
        <v>3</v>
      </c>
      <c r="AF30">
        <f>-(Table7[[#This Row],[time]]-2)*2</f>
        <v>-2</v>
      </c>
      <c r="AG30">
        <v>72.367800000000003</v>
      </c>
      <c r="AH30">
        <v>84.299899999999994</v>
      </c>
      <c r="AI30">
        <f>Table7[[#This Row],[CFNM]]/Table7[[#This Row],[CAREA]]</f>
        <v>1.164881342254428</v>
      </c>
      <c r="AJ30">
        <v>3</v>
      </c>
      <c r="AK30">
        <f>-(Table8[[#This Row],[time]]-2)*2</f>
        <v>-2</v>
      </c>
      <c r="AL30">
        <v>76.384500000000003</v>
      </c>
      <c r="AM30">
        <v>86.546099999999996</v>
      </c>
      <c r="AN30">
        <f>Table8[[#This Row],[CFNM]]/Table8[[#This Row],[CAREA]]</f>
        <v>1.1330322251242071</v>
      </c>
    </row>
    <row r="33" spans="1:40" x14ac:dyDescent="0.3">
      <c r="A33" t="s">
        <v>17</v>
      </c>
      <c r="E33" t="s">
        <v>0</v>
      </c>
    </row>
    <row r="34" spans="1:40" x14ac:dyDescent="0.3">
      <c r="A34" t="s">
        <v>18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91.084699999999998</v>
      </c>
      <c r="D38">
        <v>10.2044</v>
      </c>
      <c r="E38" s="1">
        <f>Table110[[#This Row],[CFNM]]/Table110[[#This Row],[CAREA]]</f>
        <v>0.11203198780914907</v>
      </c>
      <c r="F38">
        <v>2</v>
      </c>
      <c r="G38">
        <f>(Table211[[#This Row],[time]]-2)*2</f>
        <v>0</v>
      </c>
      <c r="H38">
        <v>95.836600000000004</v>
      </c>
      <c r="I38">
        <v>3.5649700000000002</v>
      </c>
      <c r="J38" s="1">
        <f>Table211[[#This Row],[CFNM]]/Table211[[#This Row],[CAREA]]</f>
        <v>3.7198418975631441E-2</v>
      </c>
      <c r="K38">
        <v>2</v>
      </c>
      <c r="L38">
        <f>(Table312[[#This Row],[time]]-2)*2</f>
        <v>0</v>
      </c>
      <c r="M38">
        <v>89.259799999999998</v>
      </c>
      <c r="N38">
        <v>3.64472</v>
      </c>
      <c r="O38">
        <f>Table312[[#This Row],[CFNM]]/Table312[[#This Row],[CAREA]]</f>
        <v>4.0832715287284979E-2</v>
      </c>
      <c r="P38">
        <v>2</v>
      </c>
      <c r="Q38">
        <f>(Table413[[#This Row],[time]]-2)*2</f>
        <v>0</v>
      </c>
      <c r="R38">
        <v>86.405299999999997</v>
      </c>
      <c r="S38">
        <v>6.4305199999999996</v>
      </c>
      <c r="T38">
        <f>Table413[[#This Row],[CFNM]]/Table413[[#This Row],[CAREA]]</f>
        <v>7.4422749530410753E-2</v>
      </c>
      <c r="U38">
        <v>2</v>
      </c>
      <c r="V38">
        <f>(Table514[[#This Row],[time]]-2)*2</f>
        <v>0</v>
      </c>
      <c r="W38">
        <v>82.680099999999996</v>
      </c>
      <c r="X38">
        <v>8.5651600000000006</v>
      </c>
      <c r="Y38">
        <f>Table514[[#This Row],[CFNM]]/Table514[[#This Row],[CAREA]]</f>
        <v>0.10359397243109286</v>
      </c>
      <c r="Z38">
        <v>2</v>
      </c>
      <c r="AA38">
        <f>(Table615[[#This Row],[time]]-2)*2</f>
        <v>0</v>
      </c>
      <c r="AB38">
        <v>88.826700000000002</v>
      </c>
      <c r="AC38">
        <v>15.1248</v>
      </c>
      <c r="AD38">
        <f>Table615[[#This Row],[CFNM]]/Table615[[#This Row],[CAREA]]</f>
        <v>0.17027312733671296</v>
      </c>
      <c r="AE38">
        <v>2</v>
      </c>
      <c r="AF38">
        <f>(Table716[[#This Row],[time]]-2)*2</f>
        <v>0</v>
      </c>
      <c r="AG38">
        <v>78.953400000000002</v>
      </c>
      <c r="AH38">
        <v>19.615500000000001</v>
      </c>
      <c r="AI38">
        <f>Table716[[#This Row],[CFNM]]/Table716[[#This Row],[CAREA]]</f>
        <v>0.2484440188769578</v>
      </c>
      <c r="AJ38">
        <v>2</v>
      </c>
      <c r="AK38">
        <f>(Table817[[#This Row],[time]]-2)*2</f>
        <v>0</v>
      </c>
      <c r="AL38">
        <v>83.136899999999997</v>
      </c>
      <c r="AM38">
        <v>19.233499999999999</v>
      </c>
      <c r="AN38">
        <f>Table817[[#This Row],[CFNM]]/Table817[[#This Row],[CAREA]]</f>
        <v>0.23134733193082735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91.118200000000002</v>
      </c>
      <c r="D39">
        <v>10.1096</v>
      </c>
      <c r="E39">
        <f>Table110[[#This Row],[CFNM]]/Table110[[#This Row],[CAREA]]</f>
        <v>0.110950391908532</v>
      </c>
      <c r="F39">
        <v>2.0512600000000001</v>
      </c>
      <c r="G39">
        <f>(Table211[[#This Row],[time]]-2)*2</f>
        <v>0.10252000000000017</v>
      </c>
      <c r="H39">
        <v>96.085999999999999</v>
      </c>
      <c r="I39">
        <v>3.59402</v>
      </c>
      <c r="J39">
        <f>Table211[[#This Row],[CFNM]]/Table211[[#This Row],[CAREA]]</f>
        <v>3.7404200403804926E-2</v>
      </c>
      <c r="K39">
        <v>2.0512600000000001</v>
      </c>
      <c r="L39">
        <f>(Table312[[#This Row],[time]]-2)*2</f>
        <v>0.10252000000000017</v>
      </c>
      <c r="M39">
        <v>89.314700000000002</v>
      </c>
      <c r="N39">
        <v>3.2634099999999999</v>
      </c>
      <c r="O39">
        <f>Table312[[#This Row],[CFNM]]/Table312[[#This Row],[CAREA]]</f>
        <v>3.653833019648501E-2</v>
      </c>
      <c r="P39">
        <v>2.0512600000000001</v>
      </c>
      <c r="Q39">
        <f>(Table413[[#This Row],[time]]-2)*2</f>
        <v>0.10252000000000017</v>
      </c>
      <c r="R39">
        <v>86.484499999999997</v>
      </c>
      <c r="S39">
        <v>6.1099199999999998</v>
      </c>
      <c r="T39">
        <f>Table413[[#This Row],[CFNM]]/Table413[[#This Row],[CAREA]]</f>
        <v>7.0647572686435137E-2</v>
      </c>
      <c r="U39">
        <v>2.0512600000000001</v>
      </c>
      <c r="V39">
        <f>(Table514[[#This Row],[time]]-2)*2</f>
        <v>0.10252000000000017</v>
      </c>
      <c r="W39">
        <v>82.720200000000006</v>
      </c>
      <c r="X39">
        <v>7.2087599999999998</v>
      </c>
      <c r="Y39">
        <f>Table514[[#This Row],[CFNM]]/Table514[[#This Row],[CAREA]]</f>
        <v>8.7146307673337337E-2</v>
      </c>
      <c r="Z39">
        <v>2.0512600000000001</v>
      </c>
      <c r="AA39">
        <f>(Table615[[#This Row],[time]]-2)*2</f>
        <v>0.10252000000000017</v>
      </c>
      <c r="AB39">
        <v>88.765699999999995</v>
      </c>
      <c r="AC39">
        <v>13.617599999999999</v>
      </c>
      <c r="AD39">
        <f>Table615[[#This Row],[CFNM]]/Table615[[#This Row],[CAREA]]</f>
        <v>0.1534106079262598</v>
      </c>
      <c r="AE39">
        <v>2.0512600000000001</v>
      </c>
      <c r="AF39">
        <f>(Table716[[#This Row],[time]]-2)*2</f>
        <v>0.10252000000000017</v>
      </c>
      <c r="AG39">
        <v>78.820700000000002</v>
      </c>
      <c r="AH39">
        <v>18.519100000000002</v>
      </c>
      <c r="AI39">
        <f>Table716[[#This Row],[CFNM]]/Table716[[#This Row],[CAREA]]</f>
        <v>0.23495223970352966</v>
      </c>
      <c r="AJ39">
        <v>2.0512600000000001</v>
      </c>
      <c r="AK39">
        <f>(Table817[[#This Row],[time]]-2)*2</f>
        <v>0.10252000000000017</v>
      </c>
      <c r="AL39">
        <v>83.218100000000007</v>
      </c>
      <c r="AM39">
        <v>17.904699999999998</v>
      </c>
      <c r="AN39">
        <f>Table817[[#This Row],[CFNM]]/Table817[[#This Row],[CAREA]]</f>
        <v>0.21515391483343163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91.432599999999994</v>
      </c>
      <c r="D40">
        <v>9.5434900000000003</v>
      </c>
      <c r="E40">
        <f>Table110[[#This Row],[CFNM]]/Table110[[#This Row],[CAREA]]</f>
        <v>0.10437732274921638</v>
      </c>
      <c r="F40">
        <v>2.1153300000000002</v>
      </c>
      <c r="G40">
        <f>(Table211[[#This Row],[time]]-2)*2</f>
        <v>0.23066000000000031</v>
      </c>
      <c r="H40">
        <v>96.24</v>
      </c>
      <c r="I40">
        <v>3.5069400000000002</v>
      </c>
      <c r="J40">
        <f>Table211[[#This Row],[CFNM]]/Table211[[#This Row],[CAREA]]</f>
        <v>3.6439526184538655E-2</v>
      </c>
      <c r="K40">
        <v>2.1153300000000002</v>
      </c>
      <c r="L40">
        <f>(Table312[[#This Row],[time]]-2)*2</f>
        <v>0.23066000000000031</v>
      </c>
      <c r="M40">
        <v>89.299499999999995</v>
      </c>
      <c r="N40">
        <v>2.2124899999999998</v>
      </c>
      <c r="O40">
        <f>Table312[[#This Row],[CFNM]]/Table312[[#This Row],[CAREA]]</f>
        <v>2.4776062575938274E-2</v>
      </c>
      <c r="P40">
        <v>2.1153300000000002</v>
      </c>
      <c r="Q40">
        <f>(Table413[[#This Row],[time]]-2)*2</f>
        <v>0.23066000000000031</v>
      </c>
      <c r="R40">
        <v>86.410200000000003</v>
      </c>
      <c r="S40">
        <v>4.9712399999999999</v>
      </c>
      <c r="T40">
        <f>Table413[[#This Row],[CFNM]]/Table413[[#This Row],[CAREA]]</f>
        <v>5.7530708180284267E-2</v>
      </c>
      <c r="U40">
        <v>2.1153300000000002</v>
      </c>
      <c r="V40">
        <f>(Table514[[#This Row],[time]]-2)*2</f>
        <v>0.23066000000000031</v>
      </c>
      <c r="W40">
        <v>82.826800000000006</v>
      </c>
      <c r="X40">
        <v>3.84375</v>
      </c>
      <c r="Y40">
        <f>Table514[[#This Row],[CFNM]]/Table514[[#This Row],[CAREA]]</f>
        <v>4.6407080799934317E-2</v>
      </c>
      <c r="Z40">
        <v>2.1153300000000002</v>
      </c>
      <c r="AA40">
        <f>(Table615[[#This Row],[time]]-2)*2</f>
        <v>0.23066000000000031</v>
      </c>
      <c r="AB40">
        <v>88.551500000000004</v>
      </c>
      <c r="AC40">
        <v>9.5032200000000007</v>
      </c>
      <c r="AD40">
        <f>Table615[[#This Row],[CFNM]]/Table615[[#This Row],[CAREA]]</f>
        <v>0.10731856603219596</v>
      </c>
      <c r="AE40">
        <v>2.1153300000000002</v>
      </c>
      <c r="AF40">
        <f>(Table716[[#This Row],[time]]-2)*2</f>
        <v>0.23066000000000031</v>
      </c>
      <c r="AG40">
        <v>78.584100000000007</v>
      </c>
      <c r="AH40">
        <v>17.3003</v>
      </c>
      <c r="AI40">
        <f>Table716[[#This Row],[CFNM]]/Table716[[#This Row],[CAREA]]</f>
        <v>0.22015013215141482</v>
      </c>
      <c r="AJ40">
        <v>2.1153300000000002</v>
      </c>
      <c r="AK40">
        <f>(Table817[[#This Row],[time]]-2)*2</f>
        <v>0.23066000000000031</v>
      </c>
      <c r="AL40">
        <v>83.393100000000004</v>
      </c>
      <c r="AM40">
        <v>16.393000000000001</v>
      </c>
      <c r="AN40">
        <f>Table817[[#This Row],[CFNM]]/Table817[[#This Row],[CAREA]]</f>
        <v>0.19657501639823918</v>
      </c>
    </row>
    <row r="41" spans="1:40" x14ac:dyDescent="0.3">
      <c r="A41">
        <v>2.16533</v>
      </c>
      <c r="B41">
        <f>(Table110[[#This Row],[time]]-2)*2</f>
        <v>0.33065999999999995</v>
      </c>
      <c r="C41">
        <v>91.850999999999999</v>
      </c>
      <c r="D41">
        <v>9.0261099999999992</v>
      </c>
      <c r="E41">
        <f>Table110[[#This Row],[CFNM]]/Table110[[#This Row],[CAREA]]</f>
        <v>9.8269044430653985E-2</v>
      </c>
      <c r="F41">
        <v>2.16533</v>
      </c>
      <c r="G41">
        <f>(Table211[[#This Row],[time]]-2)*2</f>
        <v>0.33065999999999995</v>
      </c>
      <c r="H41">
        <v>96.231700000000004</v>
      </c>
      <c r="I41">
        <v>3.3958699999999999</v>
      </c>
      <c r="J41">
        <f>Table211[[#This Row],[CFNM]]/Table211[[#This Row],[CAREA]]</f>
        <v>3.5288475627054283E-2</v>
      </c>
      <c r="K41">
        <v>2.16533</v>
      </c>
      <c r="L41">
        <f>(Table312[[#This Row],[time]]-2)*2</f>
        <v>0.33065999999999995</v>
      </c>
      <c r="M41">
        <v>89.23</v>
      </c>
      <c r="N41">
        <v>1.40046</v>
      </c>
      <c r="O41">
        <f>Table312[[#This Row],[CFNM]]/Table312[[#This Row],[CAREA]]</f>
        <v>1.5694945646083154E-2</v>
      </c>
      <c r="P41">
        <v>2.16533</v>
      </c>
      <c r="Q41">
        <f>(Table413[[#This Row],[time]]-2)*2</f>
        <v>0.33065999999999995</v>
      </c>
      <c r="R41">
        <v>86.269599999999997</v>
      </c>
      <c r="S41">
        <v>3.7895799999999999</v>
      </c>
      <c r="T41">
        <f>Table413[[#This Row],[CFNM]]/Table413[[#This Row],[CAREA]]</f>
        <v>4.3927177128443858E-2</v>
      </c>
      <c r="U41">
        <v>2.16533</v>
      </c>
      <c r="V41">
        <f>(Table514[[#This Row],[time]]-2)*2</f>
        <v>0.33065999999999995</v>
      </c>
      <c r="W41">
        <v>82.367199999999997</v>
      </c>
      <c r="X41">
        <v>1.5938300000000001</v>
      </c>
      <c r="Y41">
        <f>Table514[[#This Row],[CFNM]]/Table514[[#This Row],[CAREA]]</f>
        <v>1.935029963383483E-2</v>
      </c>
      <c r="Z41">
        <v>2.16533</v>
      </c>
      <c r="AA41">
        <f>(Table615[[#This Row],[time]]-2)*2</f>
        <v>0.33065999999999995</v>
      </c>
      <c r="AB41">
        <v>88.200599999999994</v>
      </c>
      <c r="AC41">
        <v>5.7684899999999999</v>
      </c>
      <c r="AD41">
        <f>Table615[[#This Row],[CFNM]]/Table615[[#This Row],[CAREA]]</f>
        <v>6.5401936041251427E-2</v>
      </c>
      <c r="AE41">
        <v>2.16533</v>
      </c>
      <c r="AF41">
        <f>(Table716[[#This Row],[time]]-2)*2</f>
        <v>0.33065999999999995</v>
      </c>
      <c r="AG41">
        <v>78.401499999999999</v>
      </c>
      <c r="AH41">
        <v>16.454699999999999</v>
      </c>
      <c r="AI41">
        <f>Table716[[#This Row],[CFNM]]/Table716[[#This Row],[CAREA]]</f>
        <v>0.20987736204026708</v>
      </c>
      <c r="AJ41">
        <v>2.16533</v>
      </c>
      <c r="AK41">
        <f>(Table817[[#This Row],[time]]-2)*2</f>
        <v>0.33065999999999995</v>
      </c>
      <c r="AL41">
        <v>83.530500000000004</v>
      </c>
      <c r="AM41">
        <v>15.2964</v>
      </c>
      <c r="AN41">
        <f>Table817[[#This Row],[CFNM]]/Table817[[#This Row],[CAREA]]</f>
        <v>0.18312352972866197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91.894099999999995</v>
      </c>
      <c r="D42">
        <v>8.1841799999999996</v>
      </c>
      <c r="E42">
        <f>Table110[[#This Row],[CFNM]]/Table110[[#This Row],[CAREA]]</f>
        <v>8.9060995210791555E-2</v>
      </c>
      <c r="F42">
        <v>2.2246999999999999</v>
      </c>
      <c r="G42">
        <f>(Table211[[#This Row],[time]]-2)*2</f>
        <v>0.4493999999999998</v>
      </c>
      <c r="H42">
        <v>96.299800000000005</v>
      </c>
      <c r="I42">
        <v>3.1463700000000001</v>
      </c>
      <c r="J42">
        <f>Table211[[#This Row],[CFNM]]/Table211[[#This Row],[CAREA]]</f>
        <v>3.2672653525760174E-2</v>
      </c>
      <c r="K42">
        <v>2.2246999999999999</v>
      </c>
      <c r="L42">
        <f>(Table312[[#This Row],[time]]-2)*2</f>
        <v>0.4493999999999998</v>
      </c>
      <c r="M42">
        <v>88.848399999999998</v>
      </c>
      <c r="N42">
        <v>0.42796600000000001</v>
      </c>
      <c r="O42">
        <f>Table312[[#This Row],[CFNM]]/Table312[[#This Row],[CAREA]]</f>
        <v>4.8168115576645168E-3</v>
      </c>
      <c r="P42">
        <v>2.2246999999999999</v>
      </c>
      <c r="Q42">
        <f>(Table413[[#This Row],[time]]-2)*2</f>
        <v>0.4493999999999998</v>
      </c>
      <c r="R42">
        <v>85.893699999999995</v>
      </c>
      <c r="S42">
        <v>2.03057</v>
      </c>
      <c r="T42">
        <f>Table413[[#This Row],[CFNM]]/Table413[[#This Row],[CAREA]]</f>
        <v>2.3640499827111885E-2</v>
      </c>
      <c r="U42">
        <v>2.2246999999999999</v>
      </c>
      <c r="V42">
        <f>(Table514[[#This Row],[time]]-2)*2</f>
        <v>0.4493999999999998</v>
      </c>
      <c r="W42">
        <v>80.932299999999998</v>
      </c>
      <c r="X42">
        <v>0.52605500000000005</v>
      </c>
      <c r="Y42">
        <f>Table514[[#This Row],[CFNM]]/Table514[[#This Row],[CAREA]]</f>
        <v>6.4999388377693463E-3</v>
      </c>
      <c r="Z42">
        <v>2.2246999999999999</v>
      </c>
      <c r="AA42">
        <f>(Table615[[#This Row],[time]]-2)*2</f>
        <v>0.4493999999999998</v>
      </c>
      <c r="AB42">
        <v>87.738399999999999</v>
      </c>
      <c r="AC42">
        <v>3.3958599999999999</v>
      </c>
      <c r="AD42">
        <f>Table615[[#This Row],[CFNM]]/Table615[[#This Row],[CAREA]]</f>
        <v>3.8704375735139913E-2</v>
      </c>
      <c r="AE42">
        <v>2.2246999999999999</v>
      </c>
      <c r="AF42">
        <f>(Table716[[#This Row],[time]]-2)*2</f>
        <v>0.4493999999999998</v>
      </c>
      <c r="AG42">
        <v>78.200400000000002</v>
      </c>
      <c r="AH42">
        <v>15.755000000000001</v>
      </c>
      <c r="AI42">
        <f>Table716[[#This Row],[CFNM]]/Table716[[#This Row],[CAREA]]</f>
        <v>0.20146955770047212</v>
      </c>
      <c r="AJ42">
        <v>2.2246999999999999</v>
      </c>
      <c r="AK42">
        <f>(Table817[[#This Row],[time]]-2)*2</f>
        <v>0.4493999999999998</v>
      </c>
      <c r="AL42">
        <v>83.673100000000005</v>
      </c>
      <c r="AM42">
        <v>14.3476</v>
      </c>
      <c r="AN42">
        <f>Table817[[#This Row],[CFNM]]/Table817[[#This Row],[CAREA]]</f>
        <v>0.17147207405964401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92.293899999999994</v>
      </c>
      <c r="D43">
        <v>7.3873199999999999</v>
      </c>
      <c r="E43">
        <f>Table110[[#This Row],[CFNM]]/Table110[[#This Row],[CAREA]]</f>
        <v>8.0041259498190021E-2</v>
      </c>
      <c r="F43">
        <v>2.2668900000000001</v>
      </c>
      <c r="G43">
        <f>(Table211[[#This Row],[time]]-2)*2</f>
        <v>0.53378000000000014</v>
      </c>
      <c r="H43">
        <v>96.260900000000007</v>
      </c>
      <c r="I43">
        <v>2.7837399999999999</v>
      </c>
      <c r="J43">
        <f>Table211[[#This Row],[CFNM]]/Table211[[#This Row],[CAREA]]</f>
        <v>2.8918699077195409E-2</v>
      </c>
      <c r="K43">
        <v>2.2668900000000001</v>
      </c>
      <c r="L43">
        <f>(Table312[[#This Row],[time]]-2)*2</f>
        <v>0.53378000000000014</v>
      </c>
      <c r="M43">
        <v>88.221199999999996</v>
      </c>
      <c r="N43">
        <v>4.6756699999999998E-3</v>
      </c>
      <c r="O43">
        <f>Table312[[#This Row],[CFNM]]/Table312[[#This Row],[CAREA]]</f>
        <v>5.2999392436285154E-5</v>
      </c>
      <c r="P43">
        <v>2.2668900000000001</v>
      </c>
      <c r="Q43">
        <f>(Table413[[#This Row],[time]]-2)*2</f>
        <v>0.53378000000000014</v>
      </c>
      <c r="R43">
        <v>85.224900000000005</v>
      </c>
      <c r="S43">
        <v>0.720387</v>
      </c>
      <c r="T43">
        <f>Table413[[#This Row],[CFNM]]/Table413[[#This Row],[CAREA]]</f>
        <v>8.4527761252873278E-3</v>
      </c>
      <c r="U43">
        <v>2.2668900000000001</v>
      </c>
      <c r="V43">
        <f>(Table514[[#This Row],[time]]-2)*2</f>
        <v>0.53378000000000014</v>
      </c>
      <c r="W43">
        <v>80.838899999999995</v>
      </c>
      <c r="X43">
        <v>0.30284699999999998</v>
      </c>
      <c r="Y43">
        <f>Table514[[#This Row],[CFNM]]/Table514[[#This Row],[CAREA]]</f>
        <v>3.7463028319286878E-3</v>
      </c>
      <c r="Z43">
        <v>2.2668900000000001</v>
      </c>
      <c r="AA43">
        <f>(Table615[[#This Row],[time]]-2)*2</f>
        <v>0.53378000000000014</v>
      </c>
      <c r="AB43">
        <v>87.261600000000001</v>
      </c>
      <c r="AC43">
        <v>2.4386100000000002</v>
      </c>
      <c r="AD43">
        <f>Table615[[#This Row],[CFNM]]/Table615[[#This Row],[CAREA]]</f>
        <v>2.7945969361093542E-2</v>
      </c>
      <c r="AE43">
        <v>2.2668900000000001</v>
      </c>
      <c r="AF43">
        <f>(Table716[[#This Row],[time]]-2)*2</f>
        <v>0.53378000000000014</v>
      </c>
      <c r="AG43">
        <v>78.038700000000006</v>
      </c>
      <c r="AH43">
        <v>15.2576</v>
      </c>
      <c r="AI43">
        <f>Table716[[#This Row],[CFNM]]/Table716[[#This Row],[CAREA]]</f>
        <v>0.19551325175842241</v>
      </c>
      <c r="AJ43">
        <v>2.2668900000000001</v>
      </c>
      <c r="AK43">
        <f>(Table817[[#This Row],[time]]-2)*2</f>
        <v>0.53378000000000014</v>
      </c>
      <c r="AL43">
        <v>83.960300000000004</v>
      </c>
      <c r="AM43">
        <v>13.6028</v>
      </c>
      <c r="AN43">
        <f>Table817[[#This Row],[CFNM]]/Table817[[#This Row],[CAREA]]</f>
        <v>0.16201466645545573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92.336200000000005</v>
      </c>
      <c r="D44">
        <v>5.8350499999999998</v>
      </c>
      <c r="E44">
        <f>Table110[[#This Row],[CFNM]]/Table110[[#This Row],[CAREA]]</f>
        <v>6.3193525399572431E-2</v>
      </c>
      <c r="F44">
        <v>2.3262700000000001</v>
      </c>
      <c r="G44">
        <f>(Table211[[#This Row],[time]]-2)*2</f>
        <v>0.65254000000000012</v>
      </c>
      <c r="H44">
        <v>96.479500000000002</v>
      </c>
      <c r="I44">
        <v>1.8818299999999999</v>
      </c>
      <c r="J44">
        <f>Table211[[#This Row],[CFNM]]/Table211[[#This Row],[CAREA]]</f>
        <v>1.9504972558937388E-2</v>
      </c>
      <c r="K44">
        <v>2.3262700000000001</v>
      </c>
      <c r="L44">
        <f>(Table312[[#This Row],[time]]-2)*2</f>
        <v>0.65254000000000012</v>
      </c>
      <c r="M44">
        <v>86.829099999999997</v>
      </c>
      <c r="N44">
        <v>3.8228200000000002E-3</v>
      </c>
      <c r="O44">
        <f>Table312[[#This Row],[CFNM]]/Table312[[#This Row],[CAREA]]</f>
        <v>4.4026944883685314E-5</v>
      </c>
      <c r="P44">
        <v>2.3262700000000001</v>
      </c>
      <c r="Q44">
        <f>(Table413[[#This Row],[time]]-2)*2</f>
        <v>0.65254000000000012</v>
      </c>
      <c r="R44">
        <v>83.444999999999993</v>
      </c>
      <c r="S44">
        <v>5.2077900000000003E-3</v>
      </c>
      <c r="T44">
        <f>Table413[[#This Row],[CFNM]]/Table413[[#This Row],[CAREA]]</f>
        <v>6.24098507999281E-5</v>
      </c>
      <c r="U44">
        <v>2.3262700000000001</v>
      </c>
      <c r="V44">
        <f>(Table514[[#This Row],[time]]-2)*2</f>
        <v>0.65254000000000012</v>
      </c>
      <c r="W44">
        <v>80.314400000000006</v>
      </c>
      <c r="X44">
        <v>5.8615500000000001E-2</v>
      </c>
      <c r="Y44">
        <f>Table514[[#This Row],[CFNM]]/Table514[[#This Row],[CAREA]]</f>
        <v>7.2982553564491539E-4</v>
      </c>
      <c r="Z44">
        <v>2.3262700000000001</v>
      </c>
      <c r="AA44">
        <f>(Table615[[#This Row],[time]]-2)*2</f>
        <v>0.65254000000000012</v>
      </c>
      <c r="AB44">
        <v>84.664900000000003</v>
      </c>
      <c r="AC44">
        <v>1.4664999999999999</v>
      </c>
      <c r="AD44">
        <f>Table615[[#This Row],[CFNM]]/Table615[[#This Row],[CAREA]]</f>
        <v>1.7321227568921713E-2</v>
      </c>
      <c r="AE44">
        <v>2.3262700000000001</v>
      </c>
      <c r="AF44">
        <f>(Table716[[#This Row],[time]]-2)*2</f>
        <v>0.65254000000000012</v>
      </c>
      <c r="AG44">
        <v>77.818700000000007</v>
      </c>
      <c r="AH44">
        <v>14.4224</v>
      </c>
      <c r="AI44">
        <f>Table716[[#This Row],[CFNM]]/Table716[[#This Row],[CAREA]]</f>
        <v>0.18533334532702292</v>
      </c>
      <c r="AJ44">
        <v>2.3262700000000001</v>
      </c>
      <c r="AK44">
        <f>(Table817[[#This Row],[time]]-2)*2</f>
        <v>0.65254000000000012</v>
      </c>
      <c r="AL44">
        <v>84.171700000000001</v>
      </c>
      <c r="AM44">
        <v>12.5146</v>
      </c>
      <c r="AN44">
        <f>Table817[[#This Row],[CFNM]]/Table817[[#This Row],[CAREA]]</f>
        <v>0.14867942550762311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91.867599999999996</v>
      </c>
      <c r="D45">
        <v>4.3069300000000004</v>
      </c>
      <c r="E45">
        <f>Table110[[#This Row],[CFNM]]/Table110[[#This Row],[CAREA]]</f>
        <v>4.6881925727895367E-2</v>
      </c>
      <c r="F45">
        <v>2.3684599999999998</v>
      </c>
      <c r="G45">
        <f>(Table211[[#This Row],[time]]-2)*2</f>
        <v>0.73691999999999958</v>
      </c>
      <c r="H45">
        <v>96.29</v>
      </c>
      <c r="I45">
        <v>0.86113200000000001</v>
      </c>
      <c r="J45">
        <f>Table211[[#This Row],[CFNM]]/Table211[[#This Row],[CAREA]]</f>
        <v>8.9431093571502741E-3</v>
      </c>
      <c r="K45">
        <v>2.3684599999999998</v>
      </c>
      <c r="L45">
        <f>(Table312[[#This Row],[time]]-2)*2</f>
        <v>0.73691999999999958</v>
      </c>
      <c r="M45">
        <v>86.625600000000006</v>
      </c>
      <c r="N45">
        <v>3.58852E-3</v>
      </c>
      <c r="O45">
        <f>Table312[[#This Row],[CFNM]]/Table312[[#This Row],[CAREA]]</f>
        <v>4.142562937515007E-5</v>
      </c>
      <c r="P45">
        <v>2.3684599999999998</v>
      </c>
      <c r="Q45">
        <f>(Table413[[#This Row],[time]]-2)*2</f>
        <v>0.73691999999999958</v>
      </c>
      <c r="R45">
        <v>83.140699999999995</v>
      </c>
      <c r="S45">
        <v>4.8388900000000002E-3</v>
      </c>
      <c r="T45">
        <f>Table413[[#This Row],[CFNM]]/Table413[[#This Row],[CAREA]]</f>
        <v>5.8201217935379426E-5</v>
      </c>
      <c r="U45">
        <v>2.3684599999999998</v>
      </c>
      <c r="V45">
        <f>(Table514[[#This Row],[time]]-2)*2</f>
        <v>0.73691999999999958</v>
      </c>
      <c r="W45">
        <v>79.855000000000004</v>
      </c>
      <c r="X45">
        <v>5.3451799999999997E-3</v>
      </c>
      <c r="Y45">
        <f>Table514[[#This Row],[CFNM]]/Table514[[#This Row],[CAREA]]</f>
        <v>6.6936071629829059E-5</v>
      </c>
      <c r="Z45">
        <v>2.3684599999999998</v>
      </c>
      <c r="AA45">
        <f>(Table615[[#This Row],[time]]-2)*2</f>
        <v>0.73691999999999958</v>
      </c>
      <c r="AB45">
        <v>84.1952</v>
      </c>
      <c r="AC45">
        <v>0.96213400000000004</v>
      </c>
      <c r="AD45">
        <f>Table615[[#This Row],[CFNM]]/Table615[[#This Row],[CAREA]]</f>
        <v>1.1427421040629396E-2</v>
      </c>
      <c r="AE45">
        <v>2.3684599999999998</v>
      </c>
      <c r="AF45">
        <f>(Table716[[#This Row],[time]]-2)*2</f>
        <v>0.73691999999999958</v>
      </c>
      <c r="AG45">
        <v>77.570499999999996</v>
      </c>
      <c r="AH45">
        <v>13.916600000000001</v>
      </c>
      <c r="AI45">
        <f>Table716[[#This Row],[CFNM]]/Table716[[#This Row],[CAREA]]</f>
        <v>0.17940583082486256</v>
      </c>
      <c r="AJ45">
        <v>2.3684599999999998</v>
      </c>
      <c r="AK45">
        <f>(Table817[[#This Row],[time]]-2)*2</f>
        <v>0.73691999999999958</v>
      </c>
      <c r="AL45">
        <v>84.062399999999997</v>
      </c>
      <c r="AM45">
        <v>11.8393</v>
      </c>
      <c r="AN45">
        <f>Table817[[#This Row],[CFNM]]/Table817[[#This Row],[CAREA]]</f>
        <v>0.1408394240468985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91.794499999999999</v>
      </c>
      <c r="D46">
        <v>3.4658799999999998</v>
      </c>
      <c r="E46">
        <f>Table110[[#This Row],[CFNM]]/Table110[[#This Row],[CAREA]]</f>
        <v>3.7756946222268217E-2</v>
      </c>
      <c r="F46">
        <v>2.4278300000000002</v>
      </c>
      <c r="G46">
        <f>(Table211[[#This Row],[time]]-2)*2</f>
        <v>0.85566000000000031</v>
      </c>
      <c r="H46">
        <v>96.102500000000006</v>
      </c>
      <c r="I46">
        <v>0.39710000000000001</v>
      </c>
      <c r="J46">
        <f>Table211[[#This Row],[CFNM]]/Table211[[#This Row],[CAREA]]</f>
        <v>4.132046512837855E-3</v>
      </c>
      <c r="K46">
        <v>2.4278300000000002</v>
      </c>
      <c r="L46">
        <f>(Table312[[#This Row],[time]]-2)*2</f>
        <v>0.85566000000000031</v>
      </c>
      <c r="M46">
        <v>86.545400000000001</v>
      </c>
      <c r="N46">
        <v>3.4582599999999999E-3</v>
      </c>
      <c r="O46">
        <f>Table312[[#This Row],[CFNM]]/Table312[[#This Row],[CAREA]]</f>
        <v>3.9958911738809917E-5</v>
      </c>
      <c r="P46">
        <v>2.4278300000000002</v>
      </c>
      <c r="Q46">
        <f>(Table413[[#This Row],[time]]-2)*2</f>
        <v>0.85566000000000031</v>
      </c>
      <c r="R46">
        <v>82.623599999999996</v>
      </c>
      <c r="S46">
        <v>4.6420200000000002E-3</v>
      </c>
      <c r="T46">
        <f>Table413[[#This Row],[CFNM]]/Table413[[#This Row],[CAREA]]</f>
        <v>5.6182737135636797E-5</v>
      </c>
      <c r="U46">
        <v>2.4278300000000002</v>
      </c>
      <c r="V46">
        <f>(Table514[[#This Row],[time]]-2)*2</f>
        <v>0.85566000000000031</v>
      </c>
      <c r="W46">
        <v>79.618899999999996</v>
      </c>
      <c r="X46">
        <v>4.9091400000000002E-3</v>
      </c>
      <c r="Y46">
        <f>Table514[[#This Row],[CFNM]]/Table514[[#This Row],[CAREA]]</f>
        <v>6.1657973169687097E-5</v>
      </c>
      <c r="Z46">
        <v>2.4278300000000002</v>
      </c>
      <c r="AA46">
        <f>(Table615[[#This Row],[time]]-2)*2</f>
        <v>0.85566000000000031</v>
      </c>
      <c r="AB46">
        <v>82.662700000000001</v>
      </c>
      <c r="AC46">
        <v>0.68588800000000005</v>
      </c>
      <c r="AD46">
        <f>Table615[[#This Row],[CFNM]]/Table615[[#This Row],[CAREA]]</f>
        <v>8.2974304008942377E-3</v>
      </c>
      <c r="AE46">
        <v>2.4278300000000002</v>
      </c>
      <c r="AF46">
        <f>(Table716[[#This Row],[time]]-2)*2</f>
        <v>0.85566000000000031</v>
      </c>
      <c r="AG46">
        <v>77.489900000000006</v>
      </c>
      <c r="AH46">
        <v>13.577199999999999</v>
      </c>
      <c r="AI46">
        <f>Table716[[#This Row],[CFNM]]/Table716[[#This Row],[CAREA]]</f>
        <v>0.17521251156602341</v>
      </c>
      <c r="AJ46">
        <v>2.4278300000000002</v>
      </c>
      <c r="AK46">
        <f>(Table817[[#This Row],[time]]-2)*2</f>
        <v>0.85566000000000031</v>
      </c>
      <c r="AL46">
        <v>84.039100000000005</v>
      </c>
      <c r="AM46">
        <v>11.4391</v>
      </c>
      <c r="AN46">
        <f>Table817[[#This Row],[CFNM]]/Table817[[#This Row],[CAREA]]</f>
        <v>0.13611640296005073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91.359499999999997</v>
      </c>
      <c r="D47">
        <v>1.82822</v>
      </c>
      <c r="E47">
        <f>Table110[[#This Row],[CFNM]]/Table110[[#This Row],[CAREA]]</f>
        <v>2.0011274142262163E-2</v>
      </c>
      <c r="F47">
        <v>2.4542000000000002</v>
      </c>
      <c r="G47">
        <f>(Table211[[#This Row],[time]]-2)*2</f>
        <v>0.90840000000000032</v>
      </c>
      <c r="H47">
        <v>95.655799999999999</v>
      </c>
      <c r="I47">
        <v>5.1234699999999998E-3</v>
      </c>
      <c r="J47">
        <f>Table211[[#This Row],[CFNM]]/Table211[[#This Row],[CAREA]]</f>
        <v>5.3561519531486853E-5</v>
      </c>
      <c r="K47">
        <v>2.4542000000000002</v>
      </c>
      <c r="L47">
        <f>(Table312[[#This Row],[time]]-2)*2</f>
        <v>0.90840000000000032</v>
      </c>
      <c r="M47">
        <v>84.601200000000006</v>
      </c>
      <c r="N47">
        <v>3.2011499999999998E-3</v>
      </c>
      <c r="O47">
        <f>Table312[[#This Row],[CFNM]]/Table312[[#This Row],[CAREA]]</f>
        <v>3.7838115771407495E-5</v>
      </c>
      <c r="P47">
        <v>2.4542000000000002</v>
      </c>
      <c r="Q47">
        <f>(Table413[[#This Row],[time]]-2)*2</f>
        <v>0.90840000000000032</v>
      </c>
      <c r="R47">
        <v>82.457899999999995</v>
      </c>
      <c r="S47">
        <v>4.3452600000000001E-3</v>
      </c>
      <c r="T47">
        <f>Table413[[#This Row],[CFNM]]/Table413[[#This Row],[CAREA]]</f>
        <v>5.2696709472348924E-5</v>
      </c>
      <c r="U47">
        <v>2.4542000000000002</v>
      </c>
      <c r="V47">
        <f>(Table514[[#This Row],[time]]-2)*2</f>
        <v>0.90840000000000032</v>
      </c>
      <c r="W47">
        <v>79.188699999999997</v>
      </c>
      <c r="X47">
        <v>4.4938199999999999E-3</v>
      </c>
      <c r="Y47">
        <f>Table514[[#This Row],[CFNM]]/Table514[[#This Row],[CAREA]]</f>
        <v>5.6748248171771984E-5</v>
      </c>
      <c r="Z47">
        <v>2.4542000000000002</v>
      </c>
      <c r="AA47">
        <f>(Table615[[#This Row],[time]]-2)*2</f>
        <v>0.90840000000000032</v>
      </c>
      <c r="AB47">
        <v>82.137200000000007</v>
      </c>
      <c r="AC47">
        <v>0.32094299999999998</v>
      </c>
      <c r="AD47">
        <f>Table615[[#This Row],[CFNM]]/Table615[[#This Row],[CAREA]]</f>
        <v>3.9074012749399775E-3</v>
      </c>
      <c r="AE47">
        <v>2.4542000000000002</v>
      </c>
      <c r="AF47">
        <f>(Table716[[#This Row],[time]]-2)*2</f>
        <v>0.90840000000000032</v>
      </c>
      <c r="AG47">
        <v>77.540999999999997</v>
      </c>
      <c r="AH47">
        <v>12.7774</v>
      </c>
      <c r="AI47">
        <f>Table716[[#This Row],[CFNM]]/Table716[[#This Row],[CAREA]]</f>
        <v>0.16478250216014753</v>
      </c>
      <c r="AJ47">
        <v>2.4542000000000002</v>
      </c>
      <c r="AK47">
        <f>(Table817[[#This Row],[time]]-2)*2</f>
        <v>0.90840000000000032</v>
      </c>
      <c r="AL47">
        <v>83.958699999999993</v>
      </c>
      <c r="AM47">
        <v>10.4994</v>
      </c>
      <c r="AN47">
        <f>Table817[[#This Row],[CFNM]]/Table817[[#This Row],[CAREA]]</f>
        <v>0.12505434219443609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90.856899999999996</v>
      </c>
      <c r="D48">
        <v>1.32135</v>
      </c>
      <c r="E48">
        <f>Table110[[#This Row],[CFNM]]/Table110[[#This Row],[CAREA]]</f>
        <v>1.4543199250689823E-2</v>
      </c>
      <c r="F48">
        <v>2.5061499999999999</v>
      </c>
      <c r="G48">
        <f>(Table211[[#This Row],[time]]-2)*2</f>
        <v>1.0122999999999998</v>
      </c>
      <c r="H48">
        <v>95.095399999999998</v>
      </c>
      <c r="I48">
        <v>4.8667600000000004E-3</v>
      </c>
      <c r="J48">
        <f>Table211[[#This Row],[CFNM]]/Table211[[#This Row],[CAREA]]</f>
        <v>5.1177659487209689E-5</v>
      </c>
      <c r="K48">
        <v>2.5061499999999999</v>
      </c>
      <c r="L48">
        <f>(Table312[[#This Row],[time]]-2)*2</f>
        <v>1.0122999999999998</v>
      </c>
      <c r="M48">
        <v>83.748599999999996</v>
      </c>
      <c r="N48">
        <v>3.0859500000000001E-3</v>
      </c>
      <c r="O48">
        <f>Table312[[#This Row],[CFNM]]/Table312[[#This Row],[CAREA]]</f>
        <v>3.6847780141996409E-5</v>
      </c>
      <c r="P48">
        <v>2.5061499999999999</v>
      </c>
      <c r="Q48">
        <f>(Table413[[#This Row],[time]]-2)*2</f>
        <v>1.0122999999999998</v>
      </c>
      <c r="R48">
        <v>82.400099999999995</v>
      </c>
      <c r="S48">
        <v>4.2457399999999996E-3</v>
      </c>
      <c r="T48">
        <f>Table413[[#This Row],[CFNM]]/Table413[[#This Row],[CAREA]]</f>
        <v>5.1525908342344245E-5</v>
      </c>
      <c r="U48">
        <v>2.5061499999999999</v>
      </c>
      <c r="V48">
        <f>(Table514[[#This Row],[time]]-2)*2</f>
        <v>1.0122999999999998</v>
      </c>
      <c r="W48">
        <v>79.013099999999994</v>
      </c>
      <c r="X48">
        <v>4.4327000000000004E-3</v>
      </c>
      <c r="Y48">
        <f>Table514[[#This Row],[CFNM]]/Table514[[#This Row],[CAREA]]</f>
        <v>5.6100823787447913E-5</v>
      </c>
      <c r="Z48">
        <v>2.5061499999999999</v>
      </c>
      <c r="AA48">
        <f>(Table615[[#This Row],[time]]-2)*2</f>
        <v>1.0122999999999998</v>
      </c>
      <c r="AB48">
        <v>81.321700000000007</v>
      </c>
      <c r="AC48">
        <v>0.213753</v>
      </c>
      <c r="AD48">
        <f>Table615[[#This Row],[CFNM]]/Table615[[#This Row],[CAREA]]</f>
        <v>2.6284866155036105E-3</v>
      </c>
      <c r="AE48">
        <v>2.5061499999999999</v>
      </c>
      <c r="AF48">
        <f>(Table716[[#This Row],[time]]-2)*2</f>
        <v>1.0122999999999998</v>
      </c>
      <c r="AG48">
        <v>77.548299999999998</v>
      </c>
      <c r="AH48">
        <v>12.417999999999999</v>
      </c>
      <c r="AI48">
        <f>Table716[[#This Row],[CFNM]]/Table716[[#This Row],[CAREA]]</f>
        <v>0.16013245938337783</v>
      </c>
      <c r="AJ48">
        <v>2.5061499999999999</v>
      </c>
      <c r="AK48">
        <f>(Table817[[#This Row],[time]]-2)*2</f>
        <v>1.0122999999999998</v>
      </c>
      <c r="AL48">
        <v>83.957800000000006</v>
      </c>
      <c r="AM48">
        <v>10.0703</v>
      </c>
      <c r="AN48">
        <f>Table817[[#This Row],[CFNM]]/Table817[[#This Row],[CAREA]]</f>
        <v>0.11994478178322918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90.094099999999997</v>
      </c>
      <c r="D49">
        <v>0.404723</v>
      </c>
      <c r="E49">
        <f>Table110[[#This Row],[CFNM]]/Table110[[#This Row],[CAREA]]</f>
        <v>4.492225351049625E-3</v>
      </c>
      <c r="F49">
        <v>2.5507599999999999</v>
      </c>
      <c r="G49">
        <f>(Table211[[#This Row],[time]]-2)*2</f>
        <v>1.1015199999999998</v>
      </c>
      <c r="H49">
        <v>93.633099999999999</v>
      </c>
      <c r="I49">
        <v>4.2221799999999999E-3</v>
      </c>
      <c r="J49">
        <f>Table211[[#This Row],[CFNM]]/Table211[[#This Row],[CAREA]]</f>
        <v>4.5092814400035881E-5</v>
      </c>
      <c r="K49">
        <v>2.5507599999999999</v>
      </c>
      <c r="L49">
        <f>(Table312[[#This Row],[time]]-2)*2</f>
        <v>1.1015199999999998</v>
      </c>
      <c r="M49">
        <v>82.283500000000004</v>
      </c>
      <c r="N49">
        <v>2.8274099999999998E-3</v>
      </c>
      <c r="O49">
        <f>Table312[[#This Row],[CFNM]]/Table312[[#This Row],[CAREA]]</f>
        <v>3.4361810083431059E-5</v>
      </c>
      <c r="P49">
        <v>2.5507599999999999</v>
      </c>
      <c r="Q49">
        <f>(Table413[[#This Row],[time]]-2)*2</f>
        <v>1.1015199999999998</v>
      </c>
      <c r="R49">
        <v>82.270300000000006</v>
      </c>
      <c r="S49">
        <v>4.0457399999999999E-3</v>
      </c>
      <c r="T49">
        <f>Table413[[#This Row],[CFNM]]/Table413[[#This Row],[CAREA]]</f>
        <v>4.9176191164976906E-5</v>
      </c>
      <c r="U49">
        <v>2.5507599999999999</v>
      </c>
      <c r="V49">
        <f>(Table514[[#This Row],[time]]-2)*2</f>
        <v>1.1015199999999998</v>
      </c>
      <c r="W49">
        <v>78.198099999999997</v>
      </c>
      <c r="X49">
        <v>4.28292E-3</v>
      </c>
      <c r="Y49">
        <f>Table514[[#This Row],[CFNM]]/Table514[[#This Row],[CAREA]]</f>
        <v>5.4770128685991095E-5</v>
      </c>
      <c r="Z49">
        <v>2.5507599999999999</v>
      </c>
      <c r="AA49">
        <f>(Table615[[#This Row],[time]]-2)*2</f>
        <v>1.1015199999999998</v>
      </c>
      <c r="AB49">
        <v>80.429199999999994</v>
      </c>
      <c r="AC49">
        <v>6.1250899999999997E-3</v>
      </c>
      <c r="AD49">
        <f>Table615[[#This Row],[CFNM]]/Table615[[#This Row],[CAREA]]</f>
        <v>7.6155053139904415E-5</v>
      </c>
      <c r="AE49">
        <v>2.5507599999999999</v>
      </c>
      <c r="AF49">
        <f>(Table716[[#This Row],[time]]-2)*2</f>
        <v>1.1015199999999998</v>
      </c>
      <c r="AG49">
        <v>77.622799999999998</v>
      </c>
      <c r="AH49">
        <v>11.583500000000001</v>
      </c>
      <c r="AI49">
        <f>Table716[[#This Row],[CFNM]]/Table716[[#This Row],[CAREA]]</f>
        <v>0.14922806185811388</v>
      </c>
      <c r="AJ49">
        <v>2.5507599999999999</v>
      </c>
      <c r="AK49">
        <f>(Table817[[#This Row],[time]]-2)*2</f>
        <v>1.1015199999999998</v>
      </c>
      <c r="AL49">
        <v>83.908500000000004</v>
      </c>
      <c r="AM49">
        <v>9.1124399999999994</v>
      </c>
      <c r="AN49">
        <f>Table817[[#This Row],[CFNM]]/Table817[[#This Row],[CAREA]]</f>
        <v>0.10859972470011976</v>
      </c>
    </row>
    <row r="50" spans="1:40" x14ac:dyDescent="0.3">
      <c r="A50">
        <v>2.60453</v>
      </c>
      <c r="B50">
        <f>(Table110[[#This Row],[time]]-2)*2</f>
        <v>1.20906</v>
      </c>
      <c r="C50">
        <v>89.550600000000003</v>
      </c>
      <c r="D50">
        <v>4.0196200000000001E-2</v>
      </c>
      <c r="E50">
        <f>Table110[[#This Row],[CFNM]]/Table110[[#This Row],[CAREA]]</f>
        <v>4.4886578091045734E-4</v>
      </c>
      <c r="F50">
        <v>2.60453</v>
      </c>
      <c r="G50">
        <f>(Table211[[#This Row],[time]]-2)*2</f>
        <v>1.20906</v>
      </c>
      <c r="H50">
        <v>92.715199999999996</v>
      </c>
      <c r="I50">
        <v>3.9239799999999997E-3</v>
      </c>
      <c r="J50">
        <f>Table211[[#This Row],[CFNM]]/Table211[[#This Row],[CAREA]]</f>
        <v>4.2322941653579993E-5</v>
      </c>
      <c r="K50">
        <v>2.60453</v>
      </c>
      <c r="L50">
        <f>(Table312[[#This Row],[time]]-2)*2</f>
        <v>1.20906</v>
      </c>
      <c r="M50">
        <v>82.205500000000001</v>
      </c>
      <c r="N50">
        <v>2.7130700000000002E-3</v>
      </c>
      <c r="O50">
        <f>Table312[[#This Row],[CFNM]]/Table312[[#This Row],[CAREA]]</f>
        <v>3.3003509497539701E-5</v>
      </c>
      <c r="P50">
        <v>2.60453</v>
      </c>
      <c r="Q50">
        <f>(Table413[[#This Row],[time]]-2)*2</f>
        <v>1.20906</v>
      </c>
      <c r="R50">
        <v>82.214100000000002</v>
      </c>
      <c r="S50">
        <v>3.9592100000000003E-3</v>
      </c>
      <c r="T50">
        <f>Table413[[#This Row],[CFNM]]/Table413[[#This Row],[CAREA]]</f>
        <v>4.8157311215472772E-5</v>
      </c>
      <c r="U50">
        <v>2.60453</v>
      </c>
      <c r="V50">
        <f>(Table514[[#This Row],[time]]-2)*2</f>
        <v>1.20906</v>
      </c>
      <c r="W50">
        <v>78.013800000000003</v>
      </c>
      <c r="X50">
        <v>4.2196999999999998E-3</v>
      </c>
      <c r="Y50">
        <f>Table514[[#This Row],[CFNM]]/Table514[[#This Row],[CAREA]]</f>
        <v>5.4089148330167224E-5</v>
      </c>
      <c r="Z50">
        <v>2.60453</v>
      </c>
      <c r="AA50">
        <f>(Table615[[#This Row],[time]]-2)*2</f>
        <v>1.20906</v>
      </c>
      <c r="AB50">
        <v>78.638900000000007</v>
      </c>
      <c r="AC50">
        <v>4.0079099999999999E-3</v>
      </c>
      <c r="AD50">
        <f>Table615[[#This Row],[CFNM]]/Table615[[#This Row],[CAREA]]</f>
        <v>5.0965997744118998E-5</v>
      </c>
      <c r="AE50">
        <v>2.60453</v>
      </c>
      <c r="AF50">
        <f>(Table716[[#This Row],[time]]-2)*2</f>
        <v>1.20906</v>
      </c>
      <c r="AG50">
        <v>77.704700000000003</v>
      </c>
      <c r="AH50">
        <v>11.192500000000001</v>
      </c>
      <c r="AI50">
        <f>Table716[[#This Row],[CFNM]]/Table716[[#This Row],[CAREA]]</f>
        <v>0.14403890626950494</v>
      </c>
      <c r="AJ50">
        <v>2.60453</v>
      </c>
      <c r="AK50">
        <f>(Table817[[#This Row],[time]]-2)*2</f>
        <v>1.20906</v>
      </c>
      <c r="AL50">
        <v>83.844700000000003</v>
      </c>
      <c r="AM50">
        <v>8.6813400000000005</v>
      </c>
      <c r="AN50">
        <f>Table817[[#This Row],[CFNM]]/Table817[[#This Row],[CAREA]]</f>
        <v>0.10354071277015721</v>
      </c>
    </row>
    <row r="51" spans="1:40" x14ac:dyDescent="0.3">
      <c r="A51">
        <v>2.65273</v>
      </c>
      <c r="B51">
        <f>(Table110[[#This Row],[time]]-2)*2</f>
        <v>1.3054600000000001</v>
      </c>
      <c r="C51">
        <v>89.391099999999994</v>
      </c>
      <c r="D51">
        <v>4.0157200000000004E-3</v>
      </c>
      <c r="E51">
        <f>Table110[[#This Row],[CFNM]]/Table110[[#This Row],[CAREA]]</f>
        <v>4.4923040436911513E-5</v>
      </c>
      <c r="F51">
        <v>2.65273</v>
      </c>
      <c r="G51">
        <f>(Table211[[#This Row],[time]]-2)*2</f>
        <v>1.3054600000000001</v>
      </c>
      <c r="H51">
        <v>91.902000000000001</v>
      </c>
      <c r="I51">
        <v>3.5745999999999998E-3</v>
      </c>
      <c r="J51">
        <f>Table211[[#This Row],[CFNM]]/Table211[[#This Row],[CAREA]]</f>
        <v>3.8895780287697763E-5</v>
      </c>
      <c r="K51">
        <v>2.65273</v>
      </c>
      <c r="L51">
        <f>(Table312[[#This Row],[time]]-2)*2</f>
        <v>1.3054600000000001</v>
      </c>
      <c r="M51">
        <v>79.381900000000002</v>
      </c>
      <c r="N51">
        <v>2.59275E-3</v>
      </c>
      <c r="O51">
        <f>Table312[[#This Row],[CFNM]]/Table312[[#This Row],[CAREA]]</f>
        <v>3.2661727673436892E-5</v>
      </c>
      <c r="P51">
        <v>2.65273</v>
      </c>
      <c r="Q51">
        <f>(Table413[[#This Row],[time]]-2)*2</f>
        <v>1.3054600000000001</v>
      </c>
      <c r="R51">
        <v>82.148399999999995</v>
      </c>
      <c r="S51">
        <v>3.85667E-3</v>
      </c>
      <c r="T51">
        <f>Table413[[#This Row],[CFNM]]/Table413[[#This Row],[CAREA]]</f>
        <v>4.6947597275175176E-5</v>
      </c>
      <c r="U51">
        <v>2.65273</v>
      </c>
      <c r="V51">
        <f>(Table514[[#This Row],[time]]-2)*2</f>
        <v>1.3054600000000001</v>
      </c>
      <c r="W51">
        <v>77.805899999999994</v>
      </c>
      <c r="X51">
        <v>4.1497299999999999E-3</v>
      </c>
      <c r="Y51">
        <f>Table514[[#This Row],[CFNM]]/Table514[[#This Row],[CAREA]]</f>
        <v>5.3334387237985812E-5</v>
      </c>
      <c r="Z51">
        <v>2.65273</v>
      </c>
      <c r="AA51">
        <f>(Table615[[#This Row],[time]]-2)*2</f>
        <v>1.3054600000000001</v>
      </c>
      <c r="AB51">
        <v>78.428299999999993</v>
      </c>
      <c r="AC51">
        <v>3.8231799999999998E-3</v>
      </c>
      <c r="AD51">
        <f>Table615[[#This Row],[CFNM]]/Table615[[#This Row],[CAREA]]</f>
        <v>4.8747454681537151E-5</v>
      </c>
      <c r="AE51">
        <v>2.65273</v>
      </c>
      <c r="AF51">
        <f>(Table716[[#This Row],[time]]-2)*2</f>
        <v>1.3054600000000001</v>
      </c>
      <c r="AG51">
        <v>77.746399999999994</v>
      </c>
      <c r="AH51">
        <v>10.731199999999999</v>
      </c>
      <c r="AI51">
        <f>Table716[[#This Row],[CFNM]]/Table716[[#This Row],[CAREA]]</f>
        <v>0.13802825597069446</v>
      </c>
      <c r="AJ51">
        <v>2.65273</v>
      </c>
      <c r="AK51">
        <f>(Table817[[#This Row],[time]]-2)*2</f>
        <v>1.3054600000000001</v>
      </c>
      <c r="AL51">
        <v>83.781499999999994</v>
      </c>
      <c r="AM51">
        <v>8.1831600000000009</v>
      </c>
      <c r="AN51">
        <f>Table817[[#This Row],[CFNM]]/Table817[[#This Row],[CAREA]]</f>
        <v>9.7672636560577231E-2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87.323599999999999</v>
      </c>
      <c r="D52">
        <v>3.7699700000000001E-3</v>
      </c>
      <c r="E52">
        <f>Table110[[#This Row],[CFNM]]/Table110[[#This Row],[CAREA]]</f>
        <v>4.3172407001085618E-5</v>
      </c>
      <c r="F52">
        <v>2.7006199999999998</v>
      </c>
      <c r="G52">
        <f>(Table211[[#This Row],[time]]-2)*2</f>
        <v>1.4012399999999996</v>
      </c>
      <c r="H52">
        <v>91.259900000000002</v>
      </c>
      <c r="I52">
        <v>3.2324699999999999E-3</v>
      </c>
      <c r="J52">
        <f>Table211[[#This Row],[CFNM]]/Table211[[#This Row],[CAREA]]</f>
        <v>3.5420485887010615E-5</v>
      </c>
      <c r="K52">
        <v>2.7006199999999998</v>
      </c>
      <c r="L52">
        <f>(Table312[[#This Row],[time]]-2)*2</f>
        <v>1.4012399999999996</v>
      </c>
      <c r="M52">
        <v>78.048599999999993</v>
      </c>
      <c r="N52">
        <v>2.4505899999999999E-3</v>
      </c>
      <c r="O52">
        <f>Table312[[#This Row],[CFNM]]/Table312[[#This Row],[CAREA]]</f>
        <v>3.1398256983469274E-5</v>
      </c>
      <c r="P52">
        <v>2.7006199999999998</v>
      </c>
      <c r="Q52">
        <f>(Table413[[#This Row],[time]]-2)*2</f>
        <v>1.4012399999999996</v>
      </c>
      <c r="R52">
        <v>82.015100000000004</v>
      </c>
      <c r="S52">
        <v>3.69105E-3</v>
      </c>
      <c r="T52">
        <f>Table413[[#This Row],[CFNM]]/Table413[[#This Row],[CAREA]]</f>
        <v>4.5004517460809043E-5</v>
      </c>
      <c r="U52">
        <v>2.7006199999999998</v>
      </c>
      <c r="V52">
        <f>(Table514[[#This Row],[time]]-2)*2</f>
        <v>1.4012399999999996</v>
      </c>
      <c r="W52">
        <v>75.909400000000005</v>
      </c>
      <c r="X52">
        <v>4.0600599999999999E-3</v>
      </c>
      <c r="Y52">
        <f>Table514[[#This Row],[CFNM]]/Table514[[#This Row],[CAREA]]</f>
        <v>5.3485602573594307E-5</v>
      </c>
      <c r="Z52">
        <v>2.7006199999999998</v>
      </c>
      <c r="AA52">
        <f>(Table615[[#This Row],[time]]-2)*2</f>
        <v>1.4012399999999996</v>
      </c>
      <c r="AB52">
        <v>76.766199999999998</v>
      </c>
      <c r="AC52">
        <v>3.6319899999999999E-3</v>
      </c>
      <c r="AD52">
        <f>Table615[[#This Row],[CFNM]]/Table615[[#This Row],[CAREA]]</f>
        <v>4.7312358824586862E-5</v>
      </c>
      <c r="AE52">
        <v>2.7006199999999998</v>
      </c>
      <c r="AF52">
        <f>(Table716[[#This Row],[time]]-2)*2</f>
        <v>1.4012399999999996</v>
      </c>
      <c r="AG52">
        <v>77.7697</v>
      </c>
      <c r="AH52">
        <v>10.0718</v>
      </c>
      <c r="AI52">
        <f>Table716[[#This Row],[CFNM]]/Table716[[#This Row],[CAREA]]</f>
        <v>0.12950802176168869</v>
      </c>
      <c r="AJ52">
        <v>2.7006199999999998</v>
      </c>
      <c r="AK52">
        <f>(Table817[[#This Row],[time]]-2)*2</f>
        <v>1.4012399999999996</v>
      </c>
      <c r="AL52">
        <v>83.699399999999997</v>
      </c>
      <c r="AM52">
        <v>7.5316999999999998</v>
      </c>
      <c r="AN52">
        <f>Table817[[#This Row],[CFNM]]/Table817[[#This Row],[CAREA]]</f>
        <v>8.9985113393883348E-2</v>
      </c>
    </row>
    <row r="53" spans="1:40" x14ac:dyDescent="0.3">
      <c r="A53">
        <v>2.75176</v>
      </c>
      <c r="B53">
        <f>(Table110[[#This Row],[time]]-2)*2</f>
        <v>1.50352</v>
      </c>
      <c r="C53">
        <v>85.949799999999996</v>
      </c>
      <c r="D53">
        <v>3.5678200000000002E-3</v>
      </c>
      <c r="E53">
        <f>Table110[[#This Row],[CFNM]]/Table110[[#This Row],[CAREA]]</f>
        <v>4.1510509623059045E-5</v>
      </c>
      <c r="F53">
        <v>2.75176</v>
      </c>
      <c r="G53">
        <f>(Table211[[#This Row],[time]]-2)*2</f>
        <v>1.50352</v>
      </c>
      <c r="H53">
        <v>89.6892</v>
      </c>
      <c r="I53">
        <v>3.09253E-3</v>
      </c>
      <c r="J53">
        <f>Table211[[#This Row],[CFNM]]/Table211[[#This Row],[CAREA]]</f>
        <v>3.4480517163716476E-5</v>
      </c>
      <c r="K53">
        <v>2.75176</v>
      </c>
      <c r="L53">
        <f>(Table312[[#This Row],[time]]-2)*2</f>
        <v>1.50352</v>
      </c>
      <c r="M53">
        <v>76.3018</v>
      </c>
      <c r="N53">
        <v>2.33723E-3</v>
      </c>
      <c r="O53">
        <f>Table312[[#This Row],[CFNM]]/Table312[[#This Row],[CAREA]]</f>
        <v>3.0631387463991676E-5</v>
      </c>
      <c r="P53">
        <v>2.75176</v>
      </c>
      <c r="Q53">
        <f>(Table413[[#This Row],[time]]-2)*2</f>
        <v>1.50352</v>
      </c>
      <c r="R53">
        <v>81.366299999999995</v>
      </c>
      <c r="S53">
        <v>3.5332699999999998E-3</v>
      </c>
      <c r="T53">
        <f>Table413[[#This Row],[CFNM]]/Table413[[#This Row],[CAREA]]</f>
        <v>4.3424243206339727E-5</v>
      </c>
      <c r="U53">
        <v>2.75176</v>
      </c>
      <c r="V53">
        <f>(Table514[[#This Row],[time]]-2)*2</f>
        <v>1.50352</v>
      </c>
      <c r="W53">
        <v>75.524600000000007</v>
      </c>
      <c r="X53">
        <v>3.9799199999999996E-3</v>
      </c>
      <c r="Y53">
        <f>Table514[[#This Row],[CFNM]]/Table514[[#This Row],[CAREA]]</f>
        <v>5.2697002036422558E-5</v>
      </c>
      <c r="Z53">
        <v>2.75176</v>
      </c>
      <c r="AA53">
        <f>(Table615[[#This Row],[time]]-2)*2</f>
        <v>1.50352</v>
      </c>
      <c r="AB53">
        <v>76.334900000000005</v>
      </c>
      <c r="AC53">
        <v>3.4318299999999999E-3</v>
      </c>
      <c r="AD53">
        <f>Table615[[#This Row],[CFNM]]/Table615[[#This Row],[CAREA]]</f>
        <v>4.4957548906201481E-5</v>
      </c>
      <c r="AE53">
        <v>2.75176</v>
      </c>
      <c r="AF53">
        <f>(Table716[[#This Row],[time]]-2)*2</f>
        <v>1.50352</v>
      </c>
      <c r="AG53">
        <v>77.802000000000007</v>
      </c>
      <c r="AH53">
        <v>9.3709399999999992</v>
      </c>
      <c r="AI53">
        <f>Table716[[#This Row],[CFNM]]/Table716[[#This Row],[CAREA]]</f>
        <v>0.1204460039587671</v>
      </c>
      <c r="AJ53">
        <v>2.75176</v>
      </c>
      <c r="AK53">
        <f>(Table817[[#This Row],[time]]-2)*2</f>
        <v>1.50352</v>
      </c>
      <c r="AL53">
        <v>83.589299999999994</v>
      </c>
      <c r="AM53">
        <v>6.9127999999999998</v>
      </c>
      <c r="AN53">
        <f>Table817[[#This Row],[CFNM]]/Table817[[#This Row],[CAREA]]</f>
        <v>8.2699579970163653E-2</v>
      </c>
    </row>
    <row r="54" spans="1:40" x14ac:dyDescent="0.3">
      <c r="A54">
        <v>2.80444</v>
      </c>
      <c r="B54">
        <f>(Table110[[#This Row],[time]]-2)*2</f>
        <v>1.6088800000000001</v>
      </c>
      <c r="C54">
        <v>85.533500000000004</v>
      </c>
      <c r="D54">
        <v>3.3876000000000002E-3</v>
      </c>
      <c r="E54">
        <f>Table110[[#This Row],[CFNM]]/Table110[[#This Row],[CAREA]]</f>
        <v>3.9605534673548963E-5</v>
      </c>
      <c r="F54">
        <v>2.80444</v>
      </c>
      <c r="G54">
        <f>(Table211[[#This Row],[time]]-2)*2</f>
        <v>1.6088800000000001</v>
      </c>
      <c r="H54">
        <v>89.241399999999999</v>
      </c>
      <c r="I54">
        <v>3.0463199999999999E-3</v>
      </c>
      <c r="J54">
        <f>Table211[[#This Row],[CFNM]]/Table211[[#This Row],[CAREA]]</f>
        <v>3.4135726243649248E-5</v>
      </c>
      <c r="K54">
        <v>2.80444</v>
      </c>
      <c r="L54">
        <f>(Table312[[#This Row],[time]]-2)*2</f>
        <v>1.6088800000000001</v>
      </c>
      <c r="M54">
        <v>75.967600000000004</v>
      </c>
      <c r="N54">
        <v>2.2380799999999999E-3</v>
      </c>
      <c r="O54">
        <f>Table312[[#This Row],[CFNM]]/Table312[[#This Row],[CAREA]]</f>
        <v>2.9460980733891816E-5</v>
      </c>
      <c r="P54">
        <v>2.80444</v>
      </c>
      <c r="Q54">
        <f>(Table413[[#This Row],[time]]-2)*2</f>
        <v>1.6088800000000001</v>
      </c>
      <c r="R54">
        <v>81.033699999999996</v>
      </c>
      <c r="S54">
        <v>3.39997E-3</v>
      </c>
      <c r="T54">
        <f>Table413[[#This Row],[CFNM]]/Table413[[#This Row],[CAREA]]</f>
        <v>4.1957481887165464E-5</v>
      </c>
      <c r="U54">
        <v>2.80444</v>
      </c>
      <c r="V54">
        <f>(Table514[[#This Row],[time]]-2)*2</f>
        <v>1.6088800000000001</v>
      </c>
      <c r="W54">
        <v>74.208699999999993</v>
      </c>
      <c r="X54">
        <v>3.85959E-3</v>
      </c>
      <c r="Y54">
        <f>Table514[[#This Row],[CFNM]]/Table514[[#This Row],[CAREA]]</f>
        <v>5.2009939535391404E-5</v>
      </c>
      <c r="Z54">
        <v>2.80444</v>
      </c>
      <c r="AA54">
        <f>(Table615[[#This Row],[time]]-2)*2</f>
        <v>1.6088800000000001</v>
      </c>
      <c r="AB54">
        <v>73.057000000000002</v>
      </c>
      <c r="AC54">
        <v>3.19134E-3</v>
      </c>
      <c r="AD54">
        <f>Table615[[#This Row],[CFNM]]/Table615[[#This Row],[CAREA]]</f>
        <v>4.3682877752987393E-5</v>
      </c>
      <c r="AE54">
        <v>2.80444</v>
      </c>
      <c r="AF54">
        <f>(Table716[[#This Row],[time]]-2)*2</f>
        <v>1.6088800000000001</v>
      </c>
      <c r="AG54">
        <v>77.906700000000001</v>
      </c>
      <c r="AH54">
        <v>8.4260599999999997</v>
      </c>
      <c r="AI54">
        <f>Table716[[#This Row],[CFNM]]/Table716[[#This Row],[CAREA]]</f>
        <v>0.10815578121008847</v>
      </c>
      <c r="AJ54">
        <v>2.80444</v>
      </c>
      <c r="AK54">
        <f>(Table817[[#This Row],[time]]-2)*2</f>
        <v>1.6088800000000001</v>
      </c>
      <c r="AL54">
        <v>83.403599999999997</v>
      </c>
      <c r="AM54">
        <v>6.1576500000000003</v>
      </c>
      <c r="AN54">
        <f>Table817[[#This Row],[CFNM]]/Table817[[#This Row],[CAREA]]</f>
        <v>7.3829546926031969E-2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83.742800000000003</v>
      </c>
      <c r="D55">
        <v>3.3127199999999999E-3</v>
      </c>
      <c r="E55">
        <f>Table110[[#This Row],[CFNM]]/Table110[[#This Row],[CAREA]]</f>
        <v>3.9558266501717161E-5</v>
      </c>
      <c r="F55">
        <v>2.8583699999999999</v>
      </c>
      <c r="G55">
        <f>(Table211[[#This Row],[time]]-2)*2</f>
        <v>1.7167399999999997</v>
      </c>
      <c r="H55">
        <v>89.909499999999994</v>
      </c>
      <c r="I55">
        <v>3.0359300000000001E-3</v>
      </c>
      <c r="J55">
        <f>Table211[[#This Row],[CFNM]]/Table211[[#This Row],[CAREA]]</f>
        <v>3.3766509656932808E-5</v>
      </c>
      <c r="K55">
        <v>2.8583699999999999</v>
      </c>
      <c r="L55">
        <f>(Table312[[#This Row],[time]]-2)*2</f>
        <v>1.7167399999999997</v>
      </c>
      <c r="M55">
        <v>75.795400000000001</v>
      </c>
      <c r="N55">
        <v>2.19483E-3</v>
      </c>
      <c r="O55">
        <f>Table312[[#This Row],[CFNM]]/Table312[[#This Row],[CAREA]]</f>
        <v>2.8957298200154627E-5</v>
      </c>
      <c r="P55">
        <v>2.8583699999999999</v>
      </c>
      <c r="Q55">
        <f>(Table413[[#This Row],[time]]-2)*2</f>
        <v>1.7167399999999997</v>
      </c>
      <c r="R55">
        <v>80.871600000000001</v>
      </c>
      <c r="S55">
        <v>3.3502900000000001E-3</v>
      </c>
      <c r="T55">
        <f>Table413[[#This Row],[CFNM]]/Table413[[#This Row],[CAREA]]</f>
        <v>4.1427274840611541E-5</v>
      </c>
      <c r="U55">
        <v>2.8583699999999999</v>
      </c>
      <c r="V55">
        <f>(Table514[[#This Row],[time]]-2)*2</f>
        <v>1.7167399999999997</v>
      </c>
      <c r="W55">
        <v>73.965100000000007</v>
      </c>
      <c r="X55">
        <v>3.8031100000000002E-3</v>
      </c>
      <c r="Y55">
        <f>Table514[[#This Row],[CFNM]]/Table514[[#This Row],[CAREA]]</f>
        <v>5.1417628043496189E-5</v>
      </c>
      <c r="Z55">
        <v>2.8583699999999999</v>
      </c>
      <c r="AA55">
        <f>(Table615[[#This Row],[time]]-2)*2</f>
        <v>1.7167399999999997</v>
      </c>
      <c r="AB55">
        <v>72.865600000000001</v>
      </c>
      <c r="AC55">
        <v>3.0865900000000002E-3</v>
      </c>
      <c r="AD55">
        <f>Table615[[#This Row],[CFNM]]/Table615[[#This Row],[CAREA]]</f>
        <v>4.2360043696888523E-5</v>
      </c>
      <c r="AE55">
        <v>2.8583699999999999</v>
      </c>
      <c r="AF55">
        <f>(Table716[[#This Row],[time]]-2)*2</f>
        <v>1.7167399999999997</v>
      </c>
      <c r="AG55">
        <v>77.910799999999995</v>
      </c>
      <c r="AH55">
        <v>8.0039700000000007</v>
      </c>
      <c r="AI55">
        <f>Table716[[#This Row],[CFNM]]/Table716[[#This Row],[CAREA]]</f>
        <v>0.10273248381482415</v>
      </c>
      <c r="AJ55">
        <v>2.8583699999999999</v>
      </c>
      <c r="AK55">
        <f>(Table817[[#This Row],[time]]-2)*2</f>
        <v>1.7167399999999997</v>
      </c>
      <c r="AL55">
        <v>83.328900000000004</v>
      </c>
      <c r="AM55">
        <v>5.84049</v>
      </c>
      <c r="AN55">
        <f>Table817[[#This Row],[CFNM]]/Table817[[#This Row],[CAREA]]</f>
        <v>7.0089608767186409E-2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83.061800000000005</v>
      </c>
      <c r="D56">
        <v>3.16862E-3</v>
      </c>
      <c r="E56">
        <f>Table110[[#This Row],[CFNM]]/Table110[[#This Row],[CAREA]]</f>
        <v>3.8147740597964403E-5</v>
      </c>
      <c r="F56">
        <v>2.9134199999999999</v>
      </c>
      <c r="G56">
        <f>(Table211[[#This Row],[time]]-2)*2</f>
        <v>1.8268399999999998</v>
      </c>
      <c r="H56">
        <v>89.831100000000006</v>
      </c>
      <c r="I56">
        <v>3.0248300000000001E-3</v>
      </c>
      <c r="J56">
        <f>Table211[[#This Row],[CFNM]]/Table211[[#This Row],[CAREA]]</f>
        <v>3.367241411938627E-5</v>
      </c>
      <c r="K56">
        <v>2.9134199999999999</v>
      </c>
      <c r="L56">
        <f>(Table312[[#This Row],[time]]-2)*2</f>
        <v>1.8268399999999998</v>
      </c>
      <c r="M56">
        <v>73.837299999999999</v>
      </c>
      <c r="N56">
        <v>2.1046900000000002E-3</v>
      </c>
      <c r="O56">
        <f>Table312[[#This Row],[CFNM]]/Table312[[#This Row],[CAREA]]</f>
        <v>2.8504427978812881E-5</v>
      </c>
      <c r="P56">
        <v>2.9134199999999999</v>
      </c>
      <c r="Q56">
        <f>(Table413[[#This Row],[time]]-2)*2</f>
        <v>1.8268399999999998</v>
      </c>
      <c r="R56">
        <v>80.506399999999999</v>
      </c>
      <c r="S56">
        <v>3.2577999999999999E-3</v>
      </c>
      <c r="T56">
        <f>Table413[[#This Row],[CFNM]]/Table413[[#This Row],[CAREA]]</f>
        <v>4.0466348017052061E-5</v>
      </c>
      <c r="U56">
        <v>2.9134199999999999</v>
      </c>
      <c r="V56">
        <f>(Table514[[#This Row],[time]]-2)*2</f>
        <v>1.8268399999999998</v>
      </c>
      <c r="W56">
        <v>73.074200000000005</v>
      </c>
      <c r="X56">
        <v>3.6880599999999999E-3</v>
      </c>
      <c r="Y56">
        <f>Table514[[#This Row],[CFNM]]/Table514[[#This Row],[CAREA]]</f>
        <v>5.0470070147877087E-5</v>
      </c>
      <c r="Z56">
        <v>2.9134199999999999</v>
      </c>
      <c r="AA56">
        <f>(Table615[[#This Row],[time]]-2)*2</f>
        <v>1.8268399999999998</v>
      </c>
      <c r="AB56">
        <v>70.262900000000002</v>
      </c>
      <c r="AC56">
        <v>2.9017600000000002E-3</v>
      </c>
      <c r="AD56">
        <f>Table615[[#This Row],[CFNM]]/Table615[[#This Row],[CAREA]]</f>
        <v>4.1298608511746597E-5</v>
      </c>
      <c r="AE56">
        <v>2.9134199999999999</v>
      </c>
      <c r="AF56">
        <f>(Table716[[#This Row],[time]]-2)*2</f>
        <v>1.8268399999999998</v>
      </c>
      <c r="AG56">
        <v>77.903300000000002</v>
      </c>
      <c r="AH56">
        <v>7.1965300000000001</v>
      </c>
      <c r="AI56">
        <f>Table716[[#This Row],[CFNM]]/Table716[[#This Row],[CAREA]]</f>
        <v>9.2377729826592717E-2</v>
      </c>
      <c r="AJ56">
        <v>2.9134199999999999</v>
      </c>
      <c r="AK56">
        <f>(Table817[[#This Row],[time]]-2)*2</f>
        <v>1.8268399999999998</v>
      </c>
      <c r="AL56">
        <v>83.191500000000005</v>
      </c>
      <c r="AM56">
        <v>5.25101</v>
      </c>
      <c r="AN56">
        <f>Table817[[#This Row],[CFNM]]/Table817[[#This Row],[CAREA]]</f>
        <v>6.311954947320339E-2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82.222700000000003</v>
      </c>
      <c r="D57">
        <v>3.0742399999999998E-3</v>
      </c>
      <c r="E57">
        <f>Table110[[#This Row],[CFNM]]/Table110[[#This Row],[CAREA]]</f>
        <v>3.7389188143906729E-5</v>
      </c>
      <c r="F57">
        <v>2.9619599999999999</v>
      </c>
      <c r="G57">
        <f>(Table211[[#This Row],[time]]-2)*2</f>
        <v>1.9239199999999999</v>
      </c>
      <c r="H57">
        <v>89.759500000000003</v>
      </c>
      <c r="I57">
        <v>3.0266400000000001E-3</v>
      </c>
      <c r="J57">
        <f>Table211[[#This Row],[CFNM]]/Table211[[#This Row],[CAREA]]</f>
        <v>3.371943916799893E-5</v>
      </c>
      <c r="K57">
        <v>2.9619599999999999</v>
      </c>
      <c r="L57">
        <f>(Table312[[#This Row],[time]]-2)*2</f>
        <v>1.9239199999999999</v>
      </c>
      <c r="M57">
        <v>72.604100000000003</v>
      </c>
      <c r="N57">
        <v>2.0464099999999998E-3</v>
      </c>
      <c r="O57">
        <f>Table312[[#This Row],[CFNM]]/Table312[[#This Row],[CAREA]]</f>
        <v>2.8185873800515395E-5</v>
      </c>
      <c r="P57">
        <v>2.9619599999999999</v>
      </c>
      <c r="Q57">
        <f>(Table413[[#This Row],[time]]-2)*2</f>
        <v>1.9239199999999999</v>
      </c>
      <c r="R57">
        <v>80.189400000000006</v>
      </c>
      <c r="S57">
        <v>3.1982E-3</v>
      </c>
      <c r="T57">
        <f>Table413[[#This Row],[CFNM]]/Table413[[#This Row],[CAREA]]</f>
        <v>3.9883076815638971E-5</v>
      </c>
      <c r="U57">
        <v>2.9619599999999999</v>
      </c>
      <c r="V57">
        <f>(Table514[[#This Row],[time]]-2)*2</f>
        <v>1.9239199999999999</v>
      </c>
      <c r="W57">
        <v>72.696100000000001</v>
      </c>
      <c r="X57">
        <v>3.61006E-3</v>
      </c>
      <c r="Y57">
        <f>Table514[[#This Row],[CFNM]]/Table514[[#This Row],[CAREA]]</f>
        <v>4.9659610350486474E-5</v>
      </c>
      <c r="Z57">
        <v>2.9619599999999999</v>
      </c>
      <c r="AA57">
        <f>(Table615[[#This Row],[time]]-2)*2</f>
        <v>1.9239199999999999</v>
      </c>
      <c r="AB57">
        <v>70.029499999999999</v>
      </c>
      <c r="AC57">
        <v>2.7854500000000001E-3</v>
      </c>
      <c r="AD57">
        <f>Table615[[#This Row],[CFNM]]/Table615[[#This Row],[CAREA]]</f>
        <v>3.9775380375413219E-5</v>
      </c>
      <c r="AE57">
        <v>2.9619599999999999</v>
      </c>
      <c r="AF57">
        <f>(Table716[[#This Row],[time]]-2)*2</f>
        <v>1.9239199999999999</v>
      </c>
      <c r="AG57">
        <v>77.912800000000004</v>
      </c>
      <c r="AH57">
        <v>6.6364200000000002</v>
      </c>
      <c r="AI57">
        <f>Table716[[#This Row],[CFNM]]/Table716[[#This Row],[CAREA]]</f>
        <v>8.5177531804786891E-2</v>
      </c>
      <c r="AJ57">
        <v>2.9619599999999999</v>
      </c>
      <c r="AK57">
        <f>(Table817[[#This Row],[time]]-2)*2</f>
        <v>1.9239199999999999</v>
      </c>
      <c r="AL57">
        <v>83.1023</v>
      </c>
      <c r="AM57">
        <v>4.8681099999999997</v>
      </c>
      <c r="AN57">
        <f>Table817[[#This Row],[CFNM]]/Table817[[#This Row],[CAREA]]</f>
        <v>5.8579726433564412E-2</v>
      </c>
    </row>
    <row r="58" spans="1:40" x14ac:dyDescent="0.3">
      <c r="A58">
        <v>3</v>
      </c>
      <c r="B58">
        <f>(Table110[[#This Row],[time]]-2)*2</f>
        <v>2</v>
      </c>
      <c r="C58">
        <v>81.437399999999997</v>
      </c>
      <c r="D58">
        <v>2.9602500000000002E-3</v>
      </c>
      <c r="E58">
        <f>Table110[[#This Row],[CFNM]]/Table110[[#This Row],[CAREA]]</f>
        <v>3.6350006262478914E-5</v>
      </c>
      <c r="F58">
        <v>3</v>
      </c>
      <c r="G58">
        <f>(Table211[[#This Row],[time]]-2)*2</f>
        <v>2</v>
      </c>
      <c r="H58">
        <v>89.687899999999999</v>
      </c>
      <c r="I58">
        <v>3.03901E-3</v>
      </c>
      <c r="J58">
        <f>Table211[[#This Row],[CFNM]]/Table211[[#This Row],[CAREA]]</f>
        <v>3.3884280934217434E-5</v>
      </c>
      <c r="K58">
        <v>3</v>
      </c>
      <c r="L58">
        <f>(Table312[[#This Row],[time]]-2)*2</f>
        <v>2</v>
      </c>
      <c r="M58">
        <v>70.971400000000003</v>
      </c>
      <c r="N58">
        <v>1.97547E-3</v>
      </c>
      <c r="O58">
        <f>Table312[[#This Row],[CFNM]]/Table312[[#This Row],[CAREA]]</f>
        <v>2.7834733427831493E-5</v>
      </c>
      <c r="P58">
        <v>3</v>
      </c>
      <c r="Q58">
        <f>(Table413[[#This Row],[time]]-2)*2</f>
        <v>2</v>
      </c>
      <c r="R58">
        <v>79.879499999999993</v>
      </c>
      <c r="S58">
        <v>3.1293200000000001E-3</v>
      </c>
      <c r="T58">
        <f>Table413[[#This Row],[CFNM]]/Table413[[#This Row],[CAREA]]</f>
        <v>3.9175508109089319E-5</v>
      </c>
      <c r="U58">
        <v>3</v>
      </c>
      <c r="V58">
        <f>(Table514[[#This Row],[time]]-2)*2</f>
        <v>2</v>
      </c>
      <c r="W58">
        <v>71.585999999999999</v>
      </c>
      <c r="X58">
        <v>3.5082199999999998E-3</v>
      </c>
      <c r="Y58">
        <f>Table514[[#This Row],[CFNM]]/Table514[[#This Row],[CAREA]]</f>
        <v>4.9007068421199675E-5</v>
      </c>
      <c r="Z58">
        <v>3</v>
      </c>
      <c r="AA58">
        <f>(Table615[[#This Row],[time]]-2)*2</f>
        <v>2</v>
      </c>
      <c r="AB58">
        <v>67.619100000000003</v>
      </c>
      <c r="AC58">
        <v>2.6431599999999999E-3</v>
      </c>
      <c r="AD58">
        <f>Table615[[#This Row],[CFNM]]/Table615[[#This Row],[CAREA]]</f>
        <v>3.9088955635316054E-5</v>
      </c>
      <c r="AE58">
        <v>3</v>
      </c>
      <c r="AF58">
        <f>(Table716[[#This Row],[time]]-2)*2</f>
        <v>2</v>
      </c>
      <c r="AG58">
        <v>77.905900000000003</v>
      </c>
      <c r="AH58">
        <v>5.9899699999999996</v>
      </c>
      <c r="AI58">
        <f>Table716[[#This Row],[CFNM]]/Table716[[#This Row],[CAREA]]</f>
        <v>7.6887244740128785E-2</v>
      </c>
      <c r="AJ58">
        <v>3</v>
      </c>
      <c r="AK58">
        <f>(Table817[[#This Row],[time]]-2)*2</f>
        <v>2</v>
      </c>
      <c r="AL58">
        <v>82.9816</v>
      </c>
      <c r="AM58">
        <v>4.4285399999999999</v>
      </c>
      <c r="AN58">
        <f>Table817[[#This Row],[CFNM]]/Table817[[#This Row],[CAREA]]</f>
        <v>5.3367734533920769E-2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BC2C5-B7F5-4FF6-B33F-8A7BECA79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0AB28D-FBD0-4FCC-A17E-56F36334D4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8C741E-35E7-48C9-A120-F7E5E4221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2020-12-11T19:21:53Z</dcterms:created>
  <dcterms:modified xsi:type="dcterms:W3CDTF">2021-01-10T01:19:55Z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