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\OneDrive - Fort Lewis College\Disc\FCMS results\LatSlideTether\"/>
    </mc:Choice>
  </mc:AlternateContent>
  <xr:revisionPtr revIDLastSave="37" documentId="8_{7FF0EC8E-C735-4093-865D-CBDC1EE02395}" xr6:coauthVersionLast="45" xr6:coauthVersionMax="45" xr10:uidLastSave="{5628CC64-62D4-4C42-90C1-0B3EA5717C44}"/>
  <bookViews>
    <workbookView xWindow="2688" yWindow="2688" windowWidth="17280" windowHeight="9024" xr2:uid="{2E979240-F116-43CE-9A79-845F2DDA4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<sst xmlns="http://schemas.openxmlformats.org/spreadsheetml/2006/main" count="106" uniqueCount="20">
  <si>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</si>
  <si>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</si>
  <si>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</si>
  <si>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</si>
  <si>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</si>
  <si>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</si>
  <si>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</si>
  <si>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</si>
  <si>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</si>
  <si>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</si>
  <si>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</si>
  <si>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</si>
  <si>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</si>
  <si>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</si>
  <si>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</si>
  <si>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</si>
  <si>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S2_5N_LatSlide_Tether.odb </t>
  </si>
  <si>
    <t>S2_5P_LatSlide_Tether.odb</t>
  </si>
  <si>
    <t xml:space="preserve">5PN Lat Slide Tether </t>
  </si>
  <si>
    <t xml:space="preserve">5P Lat Slide Tether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</si>
</sst>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11C65-344D-4901-9227-9667485732E2}" name="Table1" displayName="Table1" ref="A9:E30" totalsRowShown="0">
  <autoFilter ref="A9:E30" xr:uid="{A9318269-DA97-4493-B69D-2D965DEDD1B5}"/>
  <tableColumns count="5">
    <tableColumn id="1" xr3:uid="{62170A47-FD0E-426C-BEB1-3574F84EB719}" name="time"/>
    <tableColumn id="2" xr3:uid="{B6BED881-4DDA-4C75-912B-26717593E826}" name="moment" dataDxfId="31">
      <calculatedColumnFormula>-(Table1[[#This Row],[time]]-2)*2</calculatedColumnFormula>
    </tableColumn>
    <tableColumn id="3" xr3:uid="{73745E6E-FB1F-420D-8043-9EA98B28436B}" name="CAREA"/>
    <tableColumn id="4" xr3:uid="{01B80F7F-463A-48C2-8F2E-036AC8235EDF}" name="CFNM"/>
    <tableColumn id="5" xr3:uid="{90ADA2D3-5A73-452A-9EB2-AAAA6FC61A8D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3E6856-625E-4175-B47E-3E168EC3DC78}" name="Table211" displayName="Table211" ref="F37:J58" totalsRowShown="0">
  <autoFilter ref="F37:J58" xr:uid="{10944231-C906-4BA1-841E-EC48796C9BAB}"/>
  <tableColumns count="5">
    <tableColumn id="1" xr3:uid="{D3410672-F6A9-465B-A891-8FCAAAFE018B}" name="time"/>
    <tableColumn id="2" xr3:uid="{2FAB3D9F-0079-472A-88E7-3AF64EBD6B02}" name="moment" dataDxfId="13">
      <calculatedColumnFormula>(Table211[[#This Row],[time]]-2)*2</calculatedColumnFormula>
    </tableColumn>
    <tableColumn id="3" xr3:uid="{D7FFDA5E-AE86-49FC-B00E-6825AC0D23C5}" name="CAREA"/>
    <tableColumn id="4" xr3:uid="{2796B7D6-8FA9-4DF4-A67C-F3E32A60CC16}" name="CFNM"/>
    <tableColumn id="5" xr3:uid="{A5A47A65-A7BD-441D-A621-ABE3BDBB7FFF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09705F-9114-4A2D-9DE2-5138E2B25F0A}" name="Table312" displayName="Table312" ref="K37:O58" totalsRowShown="0">
  <autoFilter ref="K37:O58" xr:uid="{0590BB51-3118-4BFD-BDD8-27AFFCCF703F}"/>
  <tableColumns count="5">
    <tableColumn id="1" xr3:uid="{83C27B6D-5242-4772-9823-5C6CB622F21D}" name="time"/>
    <tableColumn id="2" xr3:uid="{654973D1-F0BF-405C-AF81-891353CC8064}" name="moment" dataDxfId="11">
      <calculatedColumnFormula>(Table312[[#This Row],[time]]-2)*2</calculatedColumnFormula>
    </tableColumn>
    <tableColumn id="3" xr3:uid="{037DD2FD-047F-48CF-80FA-E2D3867B031B}" name="CAREA"/>
    <tableColumn id="4" xr3:uid="{2E9D68DD-9514-4706-B58F-E036814A931A}" name="CFNM"/>
    <tableColumn id="5" xr3:uid="{0929F0CC-6F5D-4D6B-8E62-30CFA48D5BA5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D0A997-559E-4A97-AC1B-4D6556191B9C}" name="Table413" displayName="Table413" ref="P37:T58" totalsRowShown="0">
  <autoFilter ref="P37:T58" xr:uid="{2F102D8D-98CD-4D3E-BF84-ECE2B34B841F}"/>
  <tableColumns count="5">
    <tableColumn id="1" xr3:uid="{8228DFD2-27D7-4B40-B9E5-39371F28A840}" name="time"/>
    <tableColumn id="2" xr3:uid="{17D02A00-EEB8-4A27-A4AF-881E254E9C6E}" name="moment" dataDxfId="9">
      <calculatedColumnFormula>(Table413[[#This Row],[time]]-2)*2</calculatedColumnFormula>
    </tableColumn>
    <tableColumn id="3" xr3:uid="{435BB297-9810-4F3E-935A-3FD0D9F4F221}" name="CAREA"/>
    <tableColumn id="4" xr3:uid="{E9D64056-AFE9-4F2B-8CF5-3061F78D912E}" name="CFNM"/>
    <tableColumn id="5" xr3:uid="{63C202AA-AD52-4D61-B26C-3397DDC7CFDF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6555C8-6164-4635-8BD9-CC364071E958}" name="Table514" displayName="Table514" ref="U37:Y58" totalsRowShown="0">
  <autoFilter ref="U37:Y58" xr:uid="{C049752C-8FED-4322-87B4-AEF5BCB5D77A}"/>
  <tableColumns count="5">
    <tableColumn id="1" xr3:uid="{63B753F4-83D7-4A3D-ABA4-BA1CB8DE6B2C}" name="time"/>
    <tableColumn id="2" xr3:uid="{8A870EAF-F639-44B1-892B-2112AC3B4CCF}" name="moment" dataDxfId="7">
      <calculatedColumnFormula>(Table514[[#This Row],[time]]-2)*2</calculatedColumnFormula>
    </tableColumn>
    <tableColumn id="3" xr3:uid="{05D32BB1-26CB-4FE7-8F94-C2884462EA14}" name="CAREA"/>
    <tableColumn id="4" xr3:uid="{D5266802-543B-4947-9F33-8F8EB0838F2E}" name="CFNM"/>
    <tableColumn id="5" xr3:uid="{C1ECEDF5-03D7-4D83-9FDF-A2983E3A919A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12D971-0AF7-4739-B479-431A126C4A91}" name="Table615" displayName="Table615" ref="Z37:AD58" totalsRowShown="0">
  <autoFilter ref="Z37:AD58" xr:uid="{98C8B0E7-C7BA-4BAF-A5A7-1EB3101E6C76}"/>
  <tableColumns count="5">
    <tableColumn id="1" xr3:uid="{7E764816-8BFA-44AC-8F95-B49D81FE4B14}" name="time"/>
    <tableColumn id="2" xr3:uid="{2C32C913-7AE0-4A86-92EB-23CBEDED3005}" name="moment" dataDxfId="5">
      <calculatedColumnFormula>(Table615[[#This Row],[time]]-2)*2</calculatedColumnFormula>
    </tableColumn>
    <tableColumn id="3" xr3:uid="{AB4ACAEB-7C63-4516-8A33-DC82B9AB5249}" name="CAREA"/>
    <tableColumn id="4" xr3:uid="{D06B86A8-08AA-4FB7-8D04-3B40D80DFDFE}" name="CFNM"/>
    <tableColumn id="5" xr3:uid="{8F59CFD1-F3B6-4BE0-A5CA-4585B6E9DA6B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C84F447-30E3-41F2-BBE3-E5BF4F53B584}" name="Table716" displayName="Table716" ref="AE37:AI58" totalsRowShown="0">
  <autoFilter ref="AE37:AI58" xr:uid="{7129B5F6-34F7-4A21-8183-8E3227065BCE}"/>
  <tableColumns count="5">
    <tableColumn id="1" xr3:uid="{27F73257-7A1C-4ADA-8524-90448A2F49F2}" name="time"/>
    <tableColumn id="2" xr3:uid="{A86D0B7D-3D72-4492-A43D-EA515704E8FE}" name="moment" dataDxfId="3">
      <calculatedColumnFormula>(Table716[[#This Row],[time]]-2)*2</calculatedColumnFormula>
    </tableColumn>
    <tableColumn id="3" xr3:uid="{226EA3D4-62A7-4C3B-9F14-C7CFC6749048}" name="CAREA"/>
    <tableColumn id="4" xr3:uid="{873D8B38-F016-4361-A3FB-4EA5E5303500}" name="CFNM"/>
    <tableColumn id="5" xr3:uid="{3573266A-DFEA-4059-B3E6-E3F2628F792B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DB22862-2D25-4BE0-9FCA-BF5246BB5939}" name="Table817" displayName="Table817" ref="AJ37:AN58" totalsRowShown="0">
  <autoFilter ref="AJ37:AN58" xr:uid="{625B0C16-9B92-44B7-A55E-3AB89D31E61C}"/>
  <tableColumns count="5">
    <tableColumn id="1" xr3:uid="{F97A1548-5D2E-4439-A38C-A7100CBBAA5A}" name="time"/>
    <tableColumn id="2" xr3:uid="{F43DC532-A2D7-4056-BC0D-BD5452B40087}" name="moment" dataDxfId="1">
      <calculatedColumnFormula>(Table817[[#This Row],[time]]-2)*2</calculatedColumnFormula>
    </tableColumn>
    <tableColumn id="3" xr3:uid="{365C923D-DA25-4796-8A39-20BB907B7683}" name="CAREA"/>
    <tableColumn id="4" xr3:uid="{6A1F6256-640E-4B6C-9C98-112E64CE4168}" name="CFNM"/>
    <tableColumn id="5" xr3:uid="{8683F1B3-AE6B-41E2-8AC4-AA927B56EE92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DA3BDF-0DF8-4396-B42D-A464082DA424}" name="Table2" displayName="Table2" ref="F9:J30" totalsRowShown="0">
  <autoFilter ref="F9:J30" xr:uid="{23E56EB5-FE83-42E6-8C7F-565171F3C56D}"/>
  <tableColumns count="5">
    <tableColumn id="1" xr3:uid="{8BAF521F-5137-41E6-B4E3-10494A944CD2}" name="time"/>
    <tableColumn id="2" xr3:uid="{52EBB978-84CA-41C0-9860-E531481A125A}" name="moment" dataDxfId="29">
      <calculatedColumnFormula>-(Table2[[#This Row],[time]]-2)*2</calculatedColumnFormula>
    </tableColumn>
    <tableColumn id="3" xr3:uid="{1153F3EB-33BA-47CB-B721-36A8BA484BCF}" name="CAREA"/>
    <tableColumn id="4" xr3:uid="{6791D7C0-3372-45E8-ADF7-CBF50502C8F8}" name="CFNM"/>
    <tableColumn id="5" xr3:uid="{0F7C9D2B-830D-4F5A-81A9-F33BB69FB3E6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648375-B8F3-4AEE-8B59-2AE8AD9E5CA1}" name="Table3" displayName="Table3" ref="K9:O30" totalsRowShown="0">
  <autoFilter ref="K9:O30" xr:uid="{96C88F17-AD70-4832-AE28-99874C3A7440}"/>
  <tableColumns count="5">
    <tableColumn id="1" xr3:uid="{7488E5AF-D289-4D3A-B32F-6B21397A9B1D}" name="time"/>
    <tableColumn id="2" xr3:uid="{35E555DA-2D15-4A7A-8029-16A00C3FBC08}" name="moment" dataDxfId="27">
      <calculatedColumnFormula>-(Table3[[#This Row],[time]]-2)*2</calculatedColumnFormula>
    </tableColumn>
    <tableColumn id="3" xr3:uid="{87CBED78-6D03-4E5F-8450-1A87787DC75E}" name="CAREA"/>
    <tableColumn id="4" xr3:uid="{BC13BCEB-6369-4A19-A9ED-9FC2AC2C76FD}" name="CFNM"/>
    <tableColumn id="5" xr3:uid="{DA38798E-F94E-42B3-8CCF-BAE19D83A5EF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6FD43A-7C00-4D5A-AF33-63E72D147FBD}" name="Table4" displayName="Table4" ref="P9:T30" totalsRowShown="0">
  <autoFilter ref="P9:T30" xr:uid="{9ECCF9C5-7A1B-4283-8A5A-8C7D473CD237}"/>
  <tableColumns count="5">
    <tableColumn id="1" xr3:uid="{9937A636-A777-47C5-BDA5-735C0EF051FE}" name="time"/>
    <tableColumn id="2" xr3:uid="{84B54F76-8FE5-46E5-9A4B-BA6FFE380992}" name="moment" dataDxfId="25">
      <calculatedColumnFormula>-(Table4[[#This Row],[time]]-2)*2</calculatedColumnFormula>
    </tableColumn>
    <tableColumn id="3" xr3:uid="{873669A6-EB8D-4D83-8007-0B395A84A182}" name="CAREA"/>
    <tableColumn id="4" xr3:uid="{8EF5FFC3-FD57-437C-BE14-145B326C4ACF}" name="CFNM"/>
    <tableColumn id="5" xr3:uid="{92C2F45B-A254-499C-99FF-2ADBCA0FF5C7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CE85F5-0A3A-4BAF-8377-7C1CFA7B3428}" name="Table5" displayName="Table5" ref="U9:Y30" totalsRowShown="0">
  <autoFilter ref="U9:Y30" xr:uid="{8E099928-8227-4A38-B175-728302F206D3}"/>
  <tableColumns count="5">
    <tableColumn id="1" xr3:uid="{C59BD9EE-1645-45F5-AF40-BD2F7B8E3CDD}" name="time"/>
    <tableColumn id="2" xr3:uid="{66F6B079-6864-4A1F-8DE1-6487BB65190C}" name="moment" dataDxfId="23">
      <calculatedColumnFormula>-(Table5[[#This Row],[time]]-2)*2</calculatedColumnFormula>
    </tableColumn>
    <tableColumn id="3" xr3:uid="{74F8E469-600C-4915-935A-BF679CE76AE2}" name="CAREA"/>
    <tableColumn id="4" xr3:uid="{E2FFF75A-399C-4C2A-AC6C-E57A1A67CE48}" name="CFNM"/>
    <tableColumn id="5" xr3:uid="{A73752B4-EA29-45E2-B002-1A685FA6CB98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426AA2-78BC-454E-9CC3-95B1A56D8EB8}" name="Table6" displayName="Table6" ref="Z9:AD30" totalsRowShown="0">
  <autoFilter ref="Z9:AD30" xr:uid="{F2B9E0FA-DFF5-4301-9FFC-DBD5109D9794}"/>
  <tableColumns count="5">
    <tableColumn id="1" xr3:uid="{889A0A1E-0041-4F1E-8367-FEF8CB0AC611}" name="time"/>
    <tableColumn id="2" xr3:uid="{1C503049-CD59-4BDF-961E-722F54383F4E}" name="moment" dataDxfId="21">
      <calculatedColumnFormula>-(Table6[[#This Row],[time]]-2)*2</calculatedColumnFormula>
    </tableColumn>
    <tableColumn id="3" xr3:uid="{5B30EDB6-B9EE-4922-ACBD-2DAE6AE435AB}" name="CAREA"/>
    <tableColumn id="4" xr3:uid="{6EB60467-4801-4680-8749-73503591954B}" name="CFNM"/>
    <tableColumn id="5" xr3:uid="{7FA332FE-49D3-40BF-8052-989BD5FF47C1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079F6F-BC01-466A-AD6A-E531789C0E74}" name="Table7" displayName="Table7" ref="AE9:AI30" totalsRowShown="0">
  <autoFilter ref="AE9:AI30" xr:uid="{86A74061-3B3F-4270-AB4A-B904ABCB01E6}"/>
  <tableColumns count="5">
    <tableColumn id="1" xr3:uid="{A44BBD20-0E70-4756-98DF-6A5B4DB1517B}" name="time"/>
    <tableColumn id="2" xr3:uid="{32A39FA4-9C55-457F-9888-2C5EC1BD2E8A}" name="moment" dataDxfId="19">
      <calculatedColumnFormula>-(Table7[[#This Row],[time]]-2)*2</calculatedColumnFormula>
    </tableColumn>
    <tableColumn id="3" xr3:uid="{21D518F5-74E4-418A-B268-B33775A97CF4}" name="CAREA"/>
    <tableColumn id="4" xr3:uid="{ADB9D6BE-80BE-4E1E-9F23-AD5B71C3987B}" name="CFNM"/>
    <tableColumn id="5" xr3:uid="{3B312511-E660-4A66-9778-BD9D232989C6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6367DB-F044-442B-BFE3-8BE529717273}" name="Table8" displayName="Table8" ref="AJ9:AN30" totalsRowShown="0">
  <autoFilter ref="AJ9:AN30" xr:uid="{0A66D116-B4FC-44AC-9DE9-A618FB359FEA}"/>
  <tableColumns count="5">
    <tableColumn id="1" xr3:uid="{96F2F228-FE14-4FAC-BB5C-3D1796034CAD}" name="time"/>
    <tableColumn id="2" xr3:uid="{51F44B71-F228-4CCF-B492-E1CE930B1FEF}" name="moment" dataDxfId="17">
      <calculatedColumnFormula>-(Table8[[#This Row],[time]]-2)*2</calculatedColumnFormula>
    </tableColumn>
    <tableColumn id="3" xr3:uid="{133C6F97-3A3B-41C2-9A47-B9468FBD5F0F}" name="CAREA"/>
    <tableColumn id="4" xr3:uid="{589A76F4-E31A-4866-BD69-14843BDCB03D}" name="CFNM"/>
    <tableColumn id="5" xr3:uid="{E71A903B-1EB6-4C2F-834E-1C8B38BFAC69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A18611-5ECC-4E8F-BBE4-BCECDA2594CE}" name="Table110" displayName="Table110" ref="A37:E58" totalsRowShown="0">
  <autoFilter ref="A37:E58" xr:uid="{4BB5FEA3-C9E0-4574-B79C-C2EE18144738}"/>
  <tableColumns count="5">
    <tableColumn id="1" xr3:uid="{0E2E3A24-2168-4231-8874-40259A749F72}" name="time"/>
    <tableColumn id="2" xr3:uid="{061C019B-FCA3-4717-B87D-F19963FF66B3}" name="moment" dataDxfId="15">
      <calculatedColumnFormula>(Table110[[#This Row],[time]]-2)*2</calculatedColumnFormula>
    </tableColumn>
    <tableColumn id="3" xr3:uid="{ADC996BA-6A34-475A-B4E1-93264E483847}" name="CAREA"/>
    <tableColumn id="4" xr3:uid="{4DC537FA-28EC-469E-9E69-EC7EC9B57DCB}" name="CFNM"/>
    <tableColumn id="5" xr3:uid="{03558944-927A-4E77-99CC-1E5304F10338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2B6D-E229-4426-A74D-B026BCFA543C}">
  <dimension ref="A1:AN58"/>
  <sheetViews>
    <sheetView tabSelected="1" topLeftCell="A28" workbookViewId="0">
      <selection activeCell="A33" sqref="A33"/>
    </sheetView>
  </sheetViews>
  <sheetFormatPr defaultRowHeight="14.4" x14ac:dyDescent="0.3"/>
  <sheetData>
    <row r="1" spans="1:40" x14ac:dyDescent="0.3">
      <c r="A1" t="s">
        <v>18</v>
      </c>
    </row>
    <row r="4" spans="1:40" x14ac:dyDescent="0.3">
      <c r="A4" t="s">
        <v>16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91.084699999999998</v>
      </c>
      <c r="D10">
        <v>10.2044</v>
      </c>
      <c r="E10" s="1">
        <f>Table1[[#This Row],[CFNM]]/Table1[[#This Row],[CAREA]]</f>
        <v>0.11203198780914907</v>
      </c>
      <c r="F10">
        <v>2</v>
      </c>
      <c r="G10">
        <f>-(Table2[[#This Row],[time]]-2)*2</f>
        <v>0</v>
      </c>
      <c r="H10">
        <v>95.836600000000004</v>
      </c>
      <c r="I10">
        <v>3.5649700000000002</v>
      </c>
      <c r="J10" s="1">
        <f>Table2[[#This Row],[CFNM]]/Table2[[#This Row],[CAREA]]</f>
        <v>3.7198418975631441E-2</v>
      </c>
      <c r="K10">
        <v>2</v>
      </c>
      <c r="L10">
        <f>-(Table3[[#This Row],[time]]-2)*2</f>
        <v>0</v>
      </c>
      <c r="M10">
        <v>89.259799999999998</v>
      </c>
      <c r="N10">
        <v>3.64472</v>
      </c>
      <c r="O10">
        <f>Table3[[#This Row],[CFNM]]/Table3[[#This Row],[CAREA]]</f>
        <v>4.0832715287284979E-2</v>
      </c>
      <c r="P10">
        <v>2</v>
      </c>
      <c r="Q10">
        <f>-(Table4[[#This Row],[time]]-2)*2</f>
        <v>0</v>
      </c>
      <c r="R10">
        <v>86.405299999999997</v>
      </c>
      <c r="S10">
        <v>6.4305199999999996</v>
      </c>
      <c r="T10">
        <f>Table4[[#This Row],[CFNM]]/Table4[[#This Row],[CAREA]]</f>
        <v>7.4422749530410753E-2</v>
      </c>
      <c r="U10">
        <v>2</v>
      </c>
      <c r="V10">
        <f>-(Table5[[#This Row],[time]]-2)*2</f>
        <v>0</v>
      </c>
      <c r="W10">
        <v>82.680099999999996</v>
      </c>
      <c r="X10">
        <v>8.5651600000000006</v>
      </c>
      <c r="Y10">
        <f>Table5[[#This Row],[CFNM]]/Table5[[#This Row],[CAREA]]</f>
        <v>0.10359397243109286</v>
      </c>
      <c r="Z10">
        <v>2</v>
      </c>
      <c r="AA10">
        <f>-(Table6[[#This Row],[time]]-2)*2</f>
        <v>0</v>
      </c>
      <c r="AB10">
        <v>88.826700000000002</v>
      </c>
      <c r="AC10">
        <v>15.1248</v>
      </c>
      <c r="AD10">
        <f>Table6[[#This Row],[CFNM]]/Table6[[#This Row],[CAREA]]</f>
        <v>0.17027312733671296</v>
      </c>
      <c r="AE10">
        <v>2</v>
      </c>
      <c r="AF10">
        <f>-(Table7[[#This Row],[time]]-2)*2</f>
        <v>0</v>
      </c>
      <c r="AG10">
        <v>78.953400000000002</v>
      </c>
      <c r="AH10">
        <v>19.615500000000001</v>
      </c>
      <c r="AI10">
        <f>Table7[[#This Row],[CFNM]]/Table7[[#This Row],[CAREA]]</f>
        <v>0.2484440188769578</v>
      </c>
      <c r="AJ10">
        <v>2</v>
      </c>
      <c r="AK10">
        <f>-(Table8[[#This Row],[time]]-2)*2</f>
        <v>0</v>
      </c>
      <c r="AL10">
        <v>83.136899999999997</v>
      </c>
      <c r="AM10">
        <v>19.233499999999999</v>
      </c>
      <c r="AN10">
        <f>Table8[[#This Row],[CFNM]]/Table8[[#This Row],[CAREA]]</f>
        <v>0.23134733193082735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91.061400000000006</v>
      </c>
      <c r="D11">
        <v>10.827</v>
      </c>
      <c r="E11">
        <f>Table1[[#This Row],[CFNM]]/Table1[[#This Row],[CAREA]]</f>
        <v>0.11889779862817834</v>
      </c>
      <c r="F11">
        <v>2.0512600000000001</v>
      </c>
      <c r="G11">
        <f>-(Table2[[#This Row],[time]]-2)*2</f>
        <v>-0.10252000000000017</v>
      </c>
      <c r="H11">
        <v>95.846800000000002</v>
      </c>
      <c r="I11">
        <v>3.1419999999999999</v>
      </c>
      <c r="J11">
        <f>Table2[[#This Row],[CFNM]]/Table2[[#This Row],[CAREA]]</f>
        <v>3.2781480445878211E-2</v>
      </c>
      <c r="K11">
        <v>2.0512600000000001</v>
      </c>
      <c r="L11">
        <f>-(Table3[[#This Row],[time]]-2)*2</f>
        <v>-0.10252000000000017</v>
      </c>
      <c r="M11">
        <v>89.255600000000001</v>
      </c>
      <c r="N11">
        <v>4.3827699999999998</v>
      </c>
      <c r="O11">
        <f>Table3[[#This Row],[CFNM]]/Table3[[#This Row],[CAREA]]</f>
        <v>4.9103585657370517E-2</v>
      </c>
      <c r="P11">
        <v>2.0512600000000001</v>
      </c>
      <c r="Q11">
        <f>-(Table4[[#This Row],[time]]-2)*2</f>
        <v>-0.10252000000000017</v>
      </c>
      <c r="R11">
        <v>86.383099999999999</v>
      </c>
      <c r="S11">
        <v>5.7953799999999998</v>
      </c>
      <c r="T11">
        <f>Table4[[#This Row],[CFNM]]/Table4[[#This Row],[CAREA]]</f>
        <v>6.7089280194852927E-2</v>
      </c>
      <c r="U11">
        <v>2.0512600000000001</v>
      </c>
      <c r="V11">
        <f>-(Table5[[#This Row],[time]]-2)*2</f>
        <v>-0.10252000000000017</v>
      </c>
      <c r="W11">
        <v>82.627300000000005</v>
      </c>
      <c r="X11">
        <v>9.4861199999999997</v>
      </c>
      <c r="Y11">
        <f>Table5[[#This Row],[CFNM]]/Table5[[#This Row],[CAREA]]</f>
        <v>0.11480612339989324</v>
      </c>
      <c r="Z11">
        <v>2.0512600000000001</v>
      </c>
      <c r="AA11">
        <f>-(Table6[[#This Row],[time]]-2)*2</f>
        <v>-0.10252000000000017</v>
      </c>
      <c r="AB11">
        <v>88.825699999999998</v>
      </c>
      <c r="AC11">
        <v>14.1693</v>
      </c>
      <c r="AD11">
        <f>Table6[[#This Row],[CFNM]]/Table6[[#This Row],[CAREA]]</f>
        <v>0.15951802237415522</v>
      </c>
      <c r="AE11">
        <v>2.0512600000000001</v>
      </c>
      <c r="AF11">
        <f>-(Table7[[#This Row],[time]]-2)*2</f>
        <v>-0.10252000000000017</v>
      </c>
      <c r="AG11">
        <v>79.305300000000003</v>
      </c>
      <c r="AH11">
        <v>20.395499999999998</v>
      </c>
      <c r="AI11">
        <f>Table7[[#This Row],[CFNM]]/Table7[[#This Row],[CAREA]]</f>
        <v>0.25717701086812605</v>
      </c>
      <c r="AJ11">
        <v>2.0512600000000001</v>
      </c>
      <c r="AK11">
        <f>-(Table8[[#This Row],[time]]-2)*2</f>
        <v>-0.10252000000000017</v>
      </c>
      <c r="AL11">
        <v>83.058300000000003</v>
      </c>
      <c r="AM11">
        <v>18.1525</v>
      </c>
      <c r="AN11">
        <f>Table8[[#This Row],[CFNM]]/Table8[[#This Row],[CAREA]]</f>
        <v>0.21855130673274073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90.9876</v>
      </c>
      <c r="D12">
        <v>11.729799999999999</v>
      </c>
      <c r="E12">
        <f>Table1[[#This Row],[CFNM]]/Table1[[#This Row],[CAREA]]</f>
        <v>0.12891646773846105</v>
      </c>
      <c r="F12">
        <v>2.1153300000000002</v>
      </c>
      <c r="G12">
        <f>-(Table2[[#This Row],[time]]-2)*2</f>
        <v>-0.23066000000000031</v>
      </c>
      <c r="H12">
        <v>95.851200000000006</v>
      </c>
      <c r="I12">
        <v>2.4535200000000001</v>
      </c>
      <c r="J12">
        <f>Table2[[#This Row],[CFNM]]/Table2[[#This Row],[CAREA]]</f>
        <v>2.5597175622214433E-2</v>
      </c>
      <c r="K12">
        <v>2.1153300000000002</v>
      </c>
      <c r="L12">
        <f>-(Table3[[#This Row],[time]]-2)*2</f>
        <v>-0.23066000000000031</v>
      </c>
      <c r="M12">
        <v>89.397900000000007</v>
      </c>
      <c r="N12">
        <v>5.3850699999999998</v>
      </c>
      <c r="O12">
        <f>Table3[[#This Row],[CFNM]]/Table3[[#This Row],[CAREA]]</f>
        <v>6.023709729199455E-2</v>
      </c>
      <c r="P12">
        <v>2.1153300000000002</v>
      </c>
      <c r="Q12">
        <f>-(Table4[[#This Row],[time]]-2)*2</f>
        <v>-0.23066000000000031</v>
      </c>
      <c r="R12">
        <v>86.180199999999999</v>
      </c>
      <c r="S12">
        <v>4.7399800000000001</v>
      </c>
      <c r="T12">
        <f>Table4[[#This Row],[CFNM]]/Table4[[#This Row],[CAREA]]</f>
        <v>5.5000800647944659E-2</v>
      </c>
      <c r="U12">
        <v>2.1153300000000002</v>
      </c>
      <c r="V12">
        <f>-(Table5[[#This Row],[time]]-2)*2</f>
        <v>-0.23066000000000031</v>
      </c>
      <c r="W12">
        <v>82.830699999999993</v>
      </c>
      <c r="X12">
        <v>10.7744</v>
      </c>
      <c r="Y12">
        <f>Table5[[#This Row],[CFNM]]/Table5[[#This Row],[CAREA]]</f>
        <v>0.13007737469319952</v>
      </c>
      <c r="Z12">
        <v>2.1153300000000002</v>
      </c>
      <c r="AA12">
        <f>-(Table6[[#This Row],[time]]-2)*2</f>
        <v>-0.23066000000000031</v>
      </c>
      <c r="AB12">
        <v>88.860500000000002</v>
      </c>
      <c r="AC12">
        <v>12.4742</v>
      </c>
      <c r="AD12">
        <f>Table6[[#This Row],[CFNM]]/Table6[[#This Row],[CAREA]]</f>
        <v>0.14037958372955361</v>
      </c>
      <c r="AE12">
        <v>2.1153300000000002</v>
      </c>
      <c r="AF12">
        <f>-(Table7[[#This Row],[time]]-2)*2</f>
        <v>-0.23066000000000031</v>
      </c>
      <c r="AG12">
        <v>79.792900000000003</v>
      </c>
      <c r="AH12">
        <v>21.231400000000001</v>
      </c>
      <c r="AI12">
        <f>Table7[[#This Row],[CFNM]]/Table7[[#This Row],[CAREA]]</f>
        <v>0.26608131801200358</v>
      </c>
      <c r="AJ12">
        <v>2.1153300000000002</v>
      </c>
      <c r="AK12">
        <f>-(Table8[[#This Row],[time]]-2)*2</f>
        <v>-0.23066000000000031</v>
      </c>
      <c r="AL12">
        <v>82.800399999999996</v>
      </c>
      <c r="AM12">
        <v>17.208400000000001</v>
      </c>
      <c r="AN12">
        <f>Table8[[#This Row],[CFNM]]/Table8[[#This Row],[CAREA]]</f>
        <v>0.20782991386515043</v>
      </c>
    </row>
    <row r="13" spans="1:40" x14ac:dyDescent="0.3">
      <c r="A13">
        <v>2.16533</v>
      </c>
      <c r="B13">
        <f>-(Table1[[#This Row],[time]]-2)*2</f>
        <v>-0.33065999999999995</v>
      </c>
      <c r="C13">
        <v>90.906199999999998</v>
      </c>
      <c r="D13">
        <v>12.582700000000001</v>
      </c>
      <c r="E13">
        <f>Table1[[#This Row],[CFNM]]/Table1[[#This Row],[CAREA]]</f>
        <v>0.1384141015684299</v>
      </c>
      <c r="F13">
        <v>2.16533</v>
      </c>
      <c r="G13">
        <f>-(Table2[[#This Row],[time]]-2)*2</f>
        <v>-0.33065999999999995</v>
      </c>
      <c r="H13">
        <v>95.742500000000007</v>
      </c>
      <c r="I13">
        <v>1.8020700000000001</v>
      </c>
      <c r="J13">
        <f>Table2[[#This Row],[CFNM]]/Table2[[#This Row],[CAREA]]</f>
        <v>1.8822048724443166E-2</v>
      </c>
      <c r="K13">
        <v>2.16533</v>
      </c>
      <c r="L13">
        <f>-(Table3[[#This Row],[time]]-2)*2</f>
        <v>-0.33065999999999995</v>
      </c>
      <c r="M13">
        <v>89.578900000000004</v>
      </c>
      <c r="N13">
        <v>6.2847799999999996</v>
      </c>
      <c r="O13">
        <f>Table3[[#This Row],[CFNM]]/Table3[[#This Row],[CAREA]]</f>
        <v>7.0159155783337368E-2</v>
      </c>
      <c r="P13">
        <v>2.16533</v>
      </c>
      <c r="Q13">
        <f>-(Table4[[#This Row],[time]]-2)*2</f>
        <v>-0.33065999999999995</v>
      </c>
      <c r="R13">
        <v>85.7958</v>
      </c>
      <c r="S13">
        <v>3.76505</v>
      </c>
      <c r="T13">
        <f>Table4[[#This Row],[CFNM]]/Table4[[#This Row],[CAREA]]</f>
        <v>4.3883849792180969E-2</v>
      </c>
      <c r="U13">
        <v>2.16533</v>
      </c>
      <c r="V13">
        <f>-(Table5[[#This Row],[time]]-2)*2</f>
        <v>-0.33065999999999995</v>
      </c>
      <c r="W13">
        <v>82.5214</v>
      </c>
      <c r="X13">
        <v>11.9886</v>
      </c>
      <c r="Y13">
        <f>Table5[[#This Row],[CFNM]]/Table5[[#This Row],[CAREA]]</f>
        <v>0.14527867922744889</v>
      </c>
      <c r="Z13">
        <v>2.16533</v>
      </c>
      <c r="AA13">
        <f>-(Table6[[#This Row],[time]]-2)*2</f>
        <v>-0.33065999999999995</v>
      </c>
      <c r="AB13">
        <v>87.495599999999996</v>
      </c>
      <c r="AC13">
        <v>10.898400000000001</v>
      </c>
      <c r="AD13">
        <f>Table6[[#This Row],[CFNM]]/Table6[[#This Row],[CAREA]]</f>
        <v>0.12455940641586549</v>
      </c>
      <c r="AE13">
        <v>2.16533</v>
      </c>
      <c r="AF13">
        <f>-(Table7[[#This Row],[time]]-2)*2</f>
        <v>-0.33065999999999995</v>
      </c>
      <c r="AG13">
        <v>80.253799999999998</v>
      </c>
      <c r="AH13">
        <v>22.457699999999999</v>
      </c>
      <c r="AI13">
        <f>Table7[[#This Row],[CFNM]]/Table7[[#This Row],[CAREA]]</f>
        <v>0.27983347829012456</v>
      </c>
      <c r="AJ13">
        <v>2.16533</v>
      </c>
      <c r="AK13">
        <f>-(Table8[[#This Row],[time]]-2)*2</f>
        <v>-0.33065999999999995</v>
      </c>
      <c r="AL13">
        <v>82.675200000000004</v>
      </c>
      <c r="AM13">
        <v>16.302399999999999</v>
      </c>
      <c r="AN13">
        <f>Table8[[#This Row],[CFNM]]/Table8[[#This Row],[CAREA]]</f>
        <v>0.19718609691902769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90.779200000000003</v>
      </c>
      <c r="D14">
        <v>13.767300000000001</v>
      </c>
      <c r="E14">
        <f>Table1[[#This Row],[CFNM]]/Table1[[#This Row],[CAREA]]</f>
        <v>0.15165698750374534</v>
      </c>
      <c r="F14">
        <v>2.2246999999999999</v>
      </c>
      <c r="G14">
        <f>-(Table2[[#This Row],[time]]-2)*2</f>
        <v>-0.4493999999999998</v>
      </c>
      <c r="H14">
        <v>95.391099999999994</v>
      </c>
      <c r="I14">
        <v>0.91352100000000003</v>
      </c>
      <c r="J14">
        <f>Table2[[#This Row],[CFNM]]/Table2[[#This Row],[CAREA]]</f>
        <v>9.5765852369875185E-3</v>
      </c>
      <c r="K14">
        <v>2.2246999999999999</v>
      </c>
      <c r="L14">
        <f>-(Table3[[#This Row],[time]]-2)*2</f>
        <v>-0.4493999999999998</v>
      </c>
      <c r="M14">
        <v>90.121399999999994</v>
      </c>
      <c r="N14">
        <v>8.0923999999999996</v>
      </c>
      <c r="O14">
        <f>Table3[[#This Row],[CFNM]]/Table3[[#This Row],[CAREA]]</f>
        <v>8.9794432842809815E-2</v>
      </c>
      <c r="P14">
        <v>2.2246999999999999</v>
      </c>
      <c r="Q14">
        <f>-(Table4[[#This Row],[time]]-2)*2</f>
        <v>-0.4493999999999998</v>
      </c>
      <c r="R14">
        <v>84.393699999999995</v>
      </c>
      <c r="S14">
        <v>2.72058</v>
      </c>
      <c r="T14">
        <f>Table4[[#This Row],[CFNM]]/Table4[[#This Row],[CAREA]]</f>
        <v>3.2236766488493808E-2</v>
      </c>
      <c r="U14">
        <v>2.2246999999999999</v>
      </c>
      <c r="V14">
        <f>-(Table5[[#This Row],[time]]-2)*2</f>
        <v>-0.4493999999999998</v>
      </c>
      <c r="W14">
        <v>83.629199999999997</v>
      </c>
      <c r="X14">
        <v>14.137</v>
      </c>
      <c r="Y14">
        <f>Table5[[#This Row],[CFNM]]/Table5[[#This Row],[CAREA]]</f>
        <v>0.16904382679733873</v>
      </c>
      <c r="Z14">
        <v>2.2246999999999999</v>
      </c>
      <c r="AA14">
        <f>-(Table6[[#This Row],[time]]-2)*2</f>
        <v>-0.4493999999999998</v>
      </c>
      <c r="AB14">
        <v>85.801299999999998</v>
      </c>
      <c r="AC14">
        <v>8.1788100000000004</v>
      </c>
      <c r="AD14">
        <f>Table6[[#This Row],[CFNM]]/Table6[[#This Row],[CAREA]]</f>
        <v>9.5322681591071476E-2</v>
      </c>
      <c r="AE14">
        <v>2.2246999999999999</v>
      </c>
      <c r="AF14">
        <f>-(Table7[[#This Row],[time]]-2)*2</f>
        <v>-0.4493999999999998</v>
      </c>
      <c r="AG14">
        <v>80.406400000000005</v>
      </c>
      <c r="AH14">
        <v>24.889800000000001</v>
      </c>
      <c r="AI14">
        <f>Table7[[#This Row],[CFNM]]/Table7[[#This Row],[CAREA]]</f>
        <v>0.30954998607076051</v>
      </c>
      <c r="AJ14">
        <v>2.2246999999999999</v>
      </c>
      <c r="AK14">
        <f>-(Table8[[#This Row],[time]]-2)*2</f>
        <v>-0.4493999999999998</v>
      </c>
      <c r="AL14">
        <v>82.507999999999996</v>
      </c>
      <c r="AM14">
        <v>15.0289</v>
      </c>
      <c r="AN14">
        <f>Table8[[#This Row],[CFNM]]/Table8[[#This Row],[CAREA]]</f>
        <v>0.18215082173849809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90.729299999999995</v>
      </c>
      <c r="D15">
        <v>14.507999999999999</v>
      </c>
      <c r="E15">
        <f>Table1[[#This Row],[CFNM]]/Table1[[#This Row],[CAREA]]</f>
        <v>0.15990424262063083</v>
      </c>
      <c r="F15">
        <v>2.2668900000000001</v>
      </c>
      <c r="G15">
        <f>-(Table2[[#This Row],[time]]-2)*2</f>
        <v>-0.53378000000000014</v>
      </c>
      <c r="H15">
        <v>95.198300000000003</v>
      </c>
      <c r="I15">
        <v>0.43846200000000002</v>
      </c>
      <c r="J15">
        <f>Table2[[#This Row],[CFNM]]/Table2[[#This Row],[CAREA]]</f>
        <v>4.6057755233024121E-3</v>
      </c>
      <c r="K15">
        <v>2.2668900000000001</v>
      </c>
      <c r="L15">
        <f>-(Table3[[#This Row],[time]]-2)*2</f>
        <v>-0.53378000000000014</v>
      </c>
      <c r="M15">
        <v>90.252300000000005</v>
      </c>
      <c r="N15">
        <v>9.3051499999999994</v>
      </c>
      <c r="O15">
        <f>Table3[[#This Row],[CFNM]]/Table3[[#This Row],[CAREA]]</f>
        <v>0.10310152760649866</v>
      </c>
      <c r="P15">
        <v>2.2668900000000001</v>
      </c>
      <c r="Q15">
        <f>-(Table4[[#This Row],[time]]-2)*2</f>
        <v>-0.53378000000000014</v>
      </c>
      <c r="R15">
        <v>83.471000000000004</v>
      </c>
      <c r="S15">
        <v>2.3840499999999998</v>
      </c>
      <c r="T15">
        <f>Table4[[#This Row],[CFNM]]/Table4[[#This Row],[CAREA]]</f>
        <v>2.8561416539876122E-2</v>
      </c>
      <c r="U15">
        <v>2.2668900000000001</v>
      </c>
      <c r="V15">
        <f>-(Table5[[#This Row],[time]]-2)*2</f>
        <v>-0.53378000000000014</v>
      </c>
      <c r="W15">
        <v>83.393199999999993</v>
      </c>
      <c r="X15">
        <v>15.6075</v>
      </c>
      <c r="Y15">
        <f>Table5[[#This Row],[CFNM]]/Table5[[#This Row],[CAREA]]</f>
        <v>0.18715554745470855</v>
      </c>
      <c r="Z15">
        <v>2.2668900000000001</v>
      </c>
      <c r="AA15">
        <f>-(Table6[[#This Row],[time]]-2)*2</f>
        <v>-0.53378000000000014</v>
      </c>
      <c r="AB15">
        <v>83.419600000000003</v>
      </c>
      <c r="AC15">
        <v>6.6364700000000001</v>
      </c>
      <c r="AD15">
        <f>Table6[[#This Row],[CFNM]]/Table6[[#This Row],[CAREA]]</f>
        <v>7.9555284369620574E-2</v>
      </c>
      <c r="AE15">
        <v>2.2668900000000001</v>
      </c>
      <c r="AF15">
        <f>-(Table7[[#This Row],[time]]-2)*2</f>
        <v>-0.53378000000000014</v>
      </c>
      <c r="AG15">
        <v>79.963800000000006</v>
      </c>
      <c r="AH15">
        <v>26.754300000000001</v>
      </c>
      <c r="AI15">
        <f>Table7[[#This Row],[CFNM]]/Table7[[#This Row],[CAREA]]</f>
        <v>0.3345801475167513</v>
      </c>
      <c r="AJ15">
        <v>2.2668900000000001</v>
      </c>
      <c r="AK15">
        <f>-(Table8[[#This Row],[time]]-2)*2</f>
        <v>-0.53378000000000014</v>
      </c>
      <c r="AL15">
        <v>82.387900000000002</v>
      </c>
      <c r="AM15">
        <v>14.285399999999999</v>
      </c>
      <c r="AN15">
        <f>Table8[[#This Row],[CFNM]]/Table8[[#This Row],[CAREA]]</f>
        <v>0.1733919665387757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90.698499999999996</v>
      </c>
      <c r="D16">
        <v>14.914899999999999</v>
      </c>
      <c r="E16">
        <f>Table1[[#This Row],[CFNM]]/Table1[[#This Row],[CAREA]]</f>
        <v>0.16444483646366809</v>
      </c>
      <c r="F16">
        <v>2.3262700000000001</v>
      </c>
      <c r="G16">
        <f>-(Table2[[#This Row],[time]]-2)*2</f>
        <v>-0.65254000000000012</v>
      </c>
      <c r="H16">
        <v>94.639300000000006</v>
      </c>
      <c r="I16">
        <v>0.24449499999999999</v>
      </c>
      <c r="J16">
        <f>Table2[[#This Row],[CFNM]]/Table2[[#This Row],[CAREA]]</f>
        <v>2.5834404945936835E-3</v>
      </c>
      <c r="K16">
        <v>2.3262700000000001</v>
      </c>
      <c r="L16">
        <f>-(Table3[[#This Row],[time]]-2)*2</f>
        <v>-0.65254000000000012</v>
      </c>
      <c r="M16">
        <v>90.321100000000001</v>
      </c>
      <c r="N16">
        <v>10.0121</v>
      </c>
      <c r="O16">
        <f>Table3[[#This Row],[CFNM]]/Table3[[#This Row],[CAREA]]</f>
        <v>0.11085006714931506</v>
      </c>
      <c r="P16">
        <v>2.3262700000000001</v>
      </c>
      <c r="Q16">
        <f>-(Table4[[#This Row],[time]]-2)*2</f>
        <v>-0.65254000000000012</v>
      </c>
      <c r="R16">
        <v>82.539100000000005</v>
      </c>
      <c r="S16">
        <v>2.21746</v>
      </c>
      <c r="T16">
        <f>Table4[[#This Row],[CFNM]]/Table4[[#This Row],[CAREA]]</f>
        <v>2.6865570378160168E-2</v>
      </c>
      <c r="U16">
        <v>2.3262700000000001</v>
      </c>
      <c r="V16">
        <f>-(Table5[[#This Row],[time]]-2)*2</f>
        <v>-0.65254000000000012</v>
      </c>
      <c r="W16">
        <v>83.439800000000005</v>
      </c>
      <c r="X16">
        <v>16.4864</v>
      </c>
      <c r="Y16">
        <f>Table5[[#This Row],[CFNM]]/Table5[[#This Row],[CAREA]]</f>
        <v>0.19758436621372533</v>
      </c>
      <c r="Z16">
        <v>2.3262700000000001</v>
      </c>
      <c r="AA16">
        <f>-(Table6[[#This Row],[time]]-2)*2</f>
        <v>-0.65254000000000012</v>
      </c>
      <c r="AB16">
        <v>83.218800000000002</v>
      </c>
      <c r="AC16">
        <v>5.7827500000000001</v>
      </c>
      <c r="AD16">
        <f>Table6[[#This Row],[CFNM]]/Table6[[#This Row],[CAREA]]</f>
        <v>6.9488505001273751E-2</v>
      </c>
      <c r="AE16">
        <v>2.3262700000000001</v>
      </c>
      <c r="AF16">
        <f>-(Table7[[#This Row],[time]]-2)*2</f>
        <v>-0.65254000000000012</v>
      </c>
      <c r="AG16">
        <v>79.426000000000002</v>
      </c>
      <c r="AH16">
        <v>28.1342</v>
      </c>
      <c r="AI16">
        <f>Table7[[#This Row],[CFNM]]/Table7[[#This Row],[CAREA]]</f>
        <v>0.35421902147911261</v>
      </c>
      <c r="AJ16">
        <v>2.3262700000000001</v>
      </c>
      <c r="AK16">
        <f>-(Table8[[#This Row],[time]]-2)*2</f>
        <v>-0.65254000000000012</v>
      </c>
      <c r="AL16">
        <v>82.327200000000005</v>
      </c>
      <c r="AM16">
        <v>13.904</v>
      </c>
      <c r="AN16">
        <f>Table8[[#This Row],[CFNM]]/Table8[[#This Row],[CAREA]]</f>
        <v>0.16888707498858213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90.695599999999999</v>
      </c>
      <c r="D17">
        <v>15.382400000000001</v>
      </c>
      <c r="E17">
        <f>Table1[[#This Row],[CFNM]]/Table1[[#This Row],[CAREA]]</f>
        <v>0.16960469967672082</v>
      </c>
      <c r="F17">
        <v>2.3684599999999998</v>
      </c>
      <c r="G17">
        <f>-(Table2[[#This Row],[time]]-2)*2</f>
        <v>-0.73691999999999958</v>
      </c>
      <c r="H17">
        <v>94.562899999999999</v>
      </c>
      <c r="I17">
        <v>0.115855</v>
      </c>
      <c r="J17">
        <f>Table2[[#This Row],[CFNM]]/Table2[[#This Row],[CAREA]]</f>
        <v>1.2251633568767456E-3</v>
      </c>
      <c r="K17">
        <v>2.3684599999999998</v>
      </c>
      <c r="L17">
        <f>-(Table3[[#This Row],[time]]-2)*2</f>
        <v>-0.73691999999999958</v>
      </c>
      <c r="M17">
        <v>90.3035</v>
      </c>
      <c r="N17">
        <v>10.921900000000001</v>
      </c>
      <c r="O17">
        <f>Table3[[#This Row],[CFNM]]/Table3[[#This Row],[CAREA]]</f>
        <v>0.12094658568051073</v>
      </c>
      <c r="P17">
        <v>2.3684599999999998</v>
      </c>
      <c r="Q17">
        <f>-(Table4[[#This Row],[time]]-2)*2</f>
        <v>-0.73691999999999958</v>
      </c>
      <c r="R17">
        <v>81.783199999999994</v>
      </c>
      <c r="S17">
        <v>2.06942</v>
      </c>
      <c r="T17">
        <f>Table4[[#This Row],[CFNM]]/Table4[[#This Row],[CAREA]]</f>
        <v>2.5303729861389627E-2</v>
      </c>
      <c r="U17">
        <v>2.3684599999999998</v>
      </c>
      <c r="V17">
        <f>-(Table5[[#This Row],[time]]-2)*2</f>
        <v>-0.73691999999999958</v>
      </c>
      <c r="W17">
        <v>84.143000000000001</v>
      </c>
      <c r="X17">
        <v>17.678100000000001</v>
      </c>
      <c r="Y17">
        <f>Table5[[#This Row],[CFNM]]/Table5[[#This Row],[CAREA]]</f>
        <v>0.21009590815635287</v>
      </c>
      <c r="Z17">
        <v>2.3684599999999998</v>
      </c>
      <c r="AA17">
        <f>-(Table6[[#This Row],[time]]-2)*2</f>
        <v>-0.73691999999999958</v>
      </c>
      <c r="AB17">
        <v>82.993200000000002</v>
      </c>
      <c r="AC17">
        <v>4.9705899999999996</v>
      </c>
      <c r="AD17">
        <f>Table6[[#This Row],[CFNM]]/Table6[[#This Row],[CAREA]]</f>
        <v>5.9891533282244808E-2</v>
      </c>
      <c r="AE17">
        <v>2.3684599999999998</v>
      </c>
      <c r="AF17">
        <f>-(Table7[[#This Row],[time]]-2)*2</f>
        <v>-0.73691999999999958</v>
      </c>
      <c r="AG17">
        <v>78.487799999999993</v>
      </c>
      <c r="AH17">
        <v>30.064299999999999</v>
      </c>
      <c r="AI17">
        <f>Table7[[#This Row],[CFNM]]/Table7[[#This Row],[CAREA]]</f>
        <v>0.3830442438187846</v>
      </c>
      <c r="AJ17">
        <v>2.3684599999999998</v>
      </c>
      <c r="AK17">
        <f>-(Table8[[#This Row],[time]]-2)*2</f>
        <v>-0.73691999999999958</v>
      </c>
      <c r="AL17">
        <v>82.409300000000002</v>
      </c>
      <c r="AM17">
        <v>13.4975</v>
      </c>
      <c r="AN17">
        <f>Table8[[#This Row],[CFNM]]/Table8[[#This Row],[CAREA]]</f>
        <v>0.16378612608043025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90.872</v>
      </c>
      <c r="D18">
        <v>16.247</v>
      </c>
      <c r="E18">
        <f>Table1[[#This Row],[CFNM]]/Table1[[#This Row],[CAREA]]</f>
        <v>0.17878994629808961</v>
      </c>
      <c r="F18">
        <v>2.4278300000000002</v>
      </c>
      <c r="G18">
        <f>-(Table2[[#This Row],[time]]-2)*2</f>
        <v>-0.85566000000000031</v>
      </c>
      <c r="H18">
        <v>94.244299999999996</v>
      </c>
      <c r="I18">
        <v>5.2232900000000002E-3</v>
      </c>
      <c r="J18">
        <f>Table2[[#This Row],[CFNM]]/Table2[[#This Row],[CAREA]]</f>
        <v>5.5422874380731786E-5</v>
      </c>
      <c r="K18">
        <v>2.4278300000000002</v>
      </c>
      <c r="L18">
        <f>-(Table3[[#This Row],[time]]-2)*2</f>
        <v>-0.85566000000000031</v>
      </c>
      <c r="M18">
        <v>90.026899999999998</v>
      </c>
      <c r="N18">
        <v>12.7425</v>
      </c>
      <c r="O18">
        <f>Table3[[#This Row],[CFNM]]/Table3[[#This Row],[CAREA]]</f>
        <v>0.14154102829265475</v>
      </c>
      <c r="P18">
        <v>2.4278300000000002</v>
      </c>
      <c r="Q18">
        <f>-(Table4[[#This Row],[time]]-2)*2</f>
        <v>-0.85566000000000031</v>
      </c>
      <c r="R18">
        <v>81.307299999999998</v>
      </c>
      <c r="S18">
        <v>2.3458600000000001</v>
      </c>
      <c r="T18">
        <f>Table4[[#This Row],[CFNM]]/Table4[[#This Row],[CAREA]]</f>
        <v>2.8851775916799601E-2</v>
      </c>
      <c r="U18">
        <v>2.4278300000000002</v>
      </c>
      <c r="V18">
        <f>-(Table5[[#This Row],[time]]-2)*2</f>
        <v>-0.85566000000000031</v>
      </c>
      <c r="W18">
        <v>84.031199999999998</v>
      </c>
      <c r="X18">
        <v>20.085699999999999</v>
      </c>
      <c r="Y18">
        <f>Table5[[#This Row],[CFNM]]/Table5[[#This Row],[CAREA]]</f>
        <v>0.23902669484667599</v>
      </c>
      <c r="Z18">
        <v>2.4278300000000002</v>
      </c>
      <c r="AA18">
        <f>-(Table6[[#This Row],[time]]-2)*2</f>
        <v>-0.85566000000000031</v>
      </c>
      <c r="AB18">
        <v>80.754400000000004</v>
      </c>
      <c r="AC18">
        <v>3.5349400000000002</v>
      </c>
      <c r="AD18">
        <f>Table6[[#This Row],[CFNM]]/Table6[[#This Row],[CAREA]]</f>
        <v>4.3773961542652784E-2</v>
      </c>
      <c r="AE18">
        <v>2.4278300000000002</v>
      </c>
      <c r="AF18">
        <f>-(Table7[[#This Row],[time]]-2)*2</f>
        <v>-0.85566000000000031</v>
      </c>
      <c r="AG18">
        <v>76.774000000000001</v>
      </c>
      <c r="AH18">
        <v>34.130499999999998</v>
      </c>
      <c r="AI18">
        <f>Table7[[#This Row],[CFNM]]/Table7[[#This Row],[CAREA]]</f>
        <v>0.44455805350769789</v>
      </c>
      <c r="AJ18">
        <v>2.4278300000000002</v>
      </c>
      <c r="AK18">
        <f>-(Table8[[#This Row],[time]]-2)*2</f>
        <v>-0.85566000000000031</v>
      </c>
      <c r="AL18">
        <v>82.231300000000005</v>
      </c>
      <c r="AM18">
        <v>12.6143</v>
      </c>
      <c r="AN18">
        <f>Table8[[#This Row],[CFNM]]/Table8[[#This Row],[CAREA]]</f>
        <v>0.15340022594802707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90.988</v>
      </c>
      <c r="D19">
        <v>16.616399999999999</v>
      </c>
      <c r="E19">
        <f>Table1[[#This Row],[CFNM]]/Table1[[#This Row],[CAREA]]</f>
        <v>0.18262188420451048</v>
      </c>
      <c r="F19">
        <v>2.4542000000000002</v>
      </c>
      <c r="G19">
        <f>-(Table2[[#This Row],[time]]-2)*2</f>
        <v>-0.90840000000000032</v>
      </c>
      <c r="H19">
        <v>93.212000000000003</v>
      </c>
      <c r="I19">
        <v>5.0550100000000004E-3</v>
      </c>
      <c r="J19">
        <f>Table2[[#This Row],[CFNM]]/Table2[[#This Row],[CAREA]]</f>
        <v>5.4231322147363001E-5</v>
      </c>
      <c r="K19">
        <v>2.4542000000000002</v>
      </c>
      <c r="L19">
        <f>-(Table3[[#This Row],[time]]-2)*2</f>
        <v>-0.90840000000000032</v>
      </c>
      <c r="M19">
        <v>89.959000000000003</v>
      </c>
      <c r="N19">
        <v>13.514200000000001</v>
      </c>
      <c r="O19">
        <f>Table3[[#This Row],[CFNM]]/Table3[[#This Row],[CAREA]]</f>
        <v>0.15022621416423038</v>
      </c>
      <c r="P19">
        <v>2.4542000000000002</v>
      </c>
      <c r="Q19">
        <f>-(Table4[[#This Row],[time]]-2)*2</f>
        <v>-0.90840000000000032</v>
      </c>
      <c r="R19">
        <v>80.289599999999993</v>
      </c>
      <c r="S19">
        <v>2.5339100000000001</v>
      </c>
      <c r="T19">
        <f>Table4[[#This Row],[CFNM]]/Table4[[#This Row],[CAREA]]</f>
        <v>3.1559629142504139E-2</v>
      </c>
      <c r="U19">
        <v>2.4542000000000002</v>
      </c>
      <c r="V19">
        <f>-(Table5[[#This Row],[time]]-2)*2</f>
        <v>-0.90840000000000032</v>
      </c>
      <c r="W19">
        <v>83.981899999999996</v>
      </c>
      <c r="X19">
        <v>21.108899999999998</v>
      </c>
      <c r="Y19">
        <f>Table5[[#This Row],[CFNM]]/Table5[[#This Row],[CAREA]]</f>
        <v>0.25135058863874238</v>
      </c>
      <c r="Z19">
        <v>2.4542000000000002</v>
      </c>
      <c r="AA19">
        <f>-(Table6[[#This Row],[time]]-2)*2</f>
        <v>-0.90840000000000032</v>
      </c>
      <c r="AB19">
        <v>80.217699999999994</v>
      </c>
      <c r="AC19">
        <v>3.0457200000000002</v>
      </c>
      <c r="AD19">
        <f>Table6[[#This Row],[CFNM]]/Table6[[#This Row],[CAREA]]</f>
        <v>3.7968179092644147E-2</v>
      </c>
      <c r="AE19">
        <v>2.4542000000000002</v>
      </c>
      <c r="AF19">
        <f>-(Table7[[#This Row],[time]]-2)*2</f>
        <v>-0.90840000000000032</v>
      </c>
      <c r="AG19">
        <v>76.049899999999994</v>
      </c>
      <c r="AH19">
        <v>35.858699999999999</v>
      </c>
      <c r="AI19">
        <f>Table7[[#This Row],[CFNM]]/Table7[[#This Row],[CAREA]]</f>
        <v>0.47151541290652588</v>
      </c>
      <c r="AJ19">
        <v>2.4542000000000002</v>
      </c>
      <c r="AK19">
        <f>-(Table8[[#This Row],[time]]-2)*2</f>
        <v>-0.90840000000000032</v>
      </c>
      <c r="AL19">
        <v>82.325599999999994</v>
      </c>
      <c r="AM19">
        <v>12.2105</v>
      </c>
      <c r="AN19">
        <f>Table8[[#This Row],[CFNM]]/Table8[[#This Row],[CAREA]]</f>
        <v>0.14831959924980809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91.287899999999993</v>
      </c>
      <c r="D20">
        <v>17.373899999999999</v>
      </c>
      <c r="E20">
        <f>Table1[[#This Row],[CFNM]]/Table1[[#This Row],[CAREA]]</f>
        <v>0.19031985619123673</v>
      </c>
      <c r="F20">
        <v>2.5061499999999999</v>
      </c>
      <c r="G20">
        <f>-(Table2[[#This Row],[time]]-2)*2</f>
        <v>-1.0122999999999998</v>
      </c>
      <c r="H20">
        <v>93.000600000000006</v>
      </c>
      <c r="I20">
        <v>4.7794999999999999E-3</v>
      </c>
      <c r="J20">
        <f>Table2[[#This Row],[CFNM]]/Table2[[#This Row],[CAREA]]</f>
        <v>5.1392141556075975E-5</v>
      </c>
      <c r="K20">
        <v>2.5061499999999999</v>
      </c>
      <c r="L20">
        <f>-(Table3[[#This Row],[time]]-2)*2</f>
        <v>-1.0122999999999998</v>
      </c>
      <c r="M20">
        <v>89.692300000000003</v>
      </c>
      <c r="N20">
        <v>15.0215</v>
      </c>
      <c r="O20">
        <f>Table3[[#This Row],[CFNM]]/Table3[[#This Row],[CAREA]]</f>
        <v>0.16747814472368308</v>
      </c>
      <c r="P20">
        <v>2.5061499999999999</v>
      </c>
      <c r="Q20">
        <f>-(Table4[[#This Row],[time]]-2)*2</f>
        <v>-1.0122999999999998</v>
      </c>
      <c r="R20">
        <v>79.285600000000002</v>
      </c>
      <c r="S20">
        <v>2.9605100000000002</v>
      </c>
      <c r="T20">
        <f>Table4[[#This Row],[CFNM]]/Table4[[#This Row],[CAREA]]</f>
        <v>3.7339819588929138E-2</v>
      </c>
      <c r="U20">
        <v>2.5061499999999999</v>
      </c>
      <c r="V20">
        <f>-(Table5[[#This Row],[time]]-2)*2</f>
        <v>-1.0122999999999998</v>
      </c>
      <c r="W20">
        <v>84.407799999999995</v>
      </c>
      <c r="X20">
        <v>23.067900000000002</v>
      </c>
      <c r="Y20">
        <f>Table5[[#This Row],[CFNM]]/Table5[[#This Row],[CAREA]]</f>
        <v>0.27329109395103302</v>
      </c>
      <c r="Z20">
        <v>2.5061499999999999</v>
      </c>
      <c r="AA20">
        <f>-(Table6[[#This Row],[time]]-2)*2</f>
        <v>-1.0122999999999998</v>
      </c>
      <c r="AB20">
        <v>79.479799999999997</v>
      </c>
      <c r="AC20">
        <v>2.51336</v>
      </c>
      <c r="AD20">
        <f>Table6[[#This Row],[CFNM]]/Table6[[#This Row],[CAREA]]</f>
        <v>3.1622626126386832E-2</v>
      </c>
      <c r="AE20">
        <v>2.5061499999999999</v>
      </c>
      <c r="AF20">
        <f>-(Table7[[#This Row],[time]]-2)*2</f>
        <v>-1.0122999999999998</v>
      </c>
      <c r="AG20">
        <v>74.633399999999995</v>
      </c>
      <c r="AH20">
        <v>38.956400000000002</v>
      </c>
      <c r="AI20">
        <f>Table7[[#This Row],[CFNM]]/Table7[[#This Row],[CAREA]]</f>
        <v>0.52197005630187032</v>
      </c>
      <c r="AJ20">
        <v>2.5061499999999999</v>
      </c>
      <c r="AK20">
        <f>-(Table8[[#This Row],[time]]-2)*2</f>
        <v>-1.0122999999999998</v>
      </c>
      <c r="AL20">
        <v>81.812299999999993</v>
      </c>
      <c r="AM20">
        <v>11.4061</v>
      </c>
      <c r="AN20">
        <f>Table8[[#This Row],[CFNM]]/Table8[[#This Row],[CAREA]]</f>
        <v>0.13941791148763696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91.521199999999993</v>
      </c>
      <c r="D21">
        <v>18.015699999999999</v>
      </c>
      <c r="E21">
        <f>Table1[[#This Row],[CFNM]]/Table1[[#This Row],[CAREA]]</f>
        <v>0.19684728784150557</v>
      </c>
      <c r="F21">
        <v>2.5507599999999999</v>
      </c>
      <c r="G21">
        <f>-(Table2[[#This Row],[time]]-2)*2</f>
        <v>-1.1015199999999998</v>
      </c>
      <c r="H21">
        <v>92.357600000000005</v>
      </c>
      <c r="I21">
        <v>4.67944E-3</v>
      </c>
      <c r="J21">
        <f>Table2[[#This Row],[CFNM]]/Table2[[#This Row],[CAREA]]</f>
        <v>5.0666539624243157E-5</v>
      </c>
      <c r="K21">
        <v>2.5507599999999999</v>
      </c>
      <c r="L21">
        <f>-(Table3[[#This Row],[time]]-2)*2</f>
        <v>-1.1015199999999998</v>
      </c>
      <c r="M21">
        <v>89.486199999999997</v>
      </c>
      <c r="N21">
        <v>16.130299999999998</v>
      </c>
      <c r="O21">
        <f>Table3[[#This Row],[CFNM]]/Table3[[#This Row],[CAREA]]</f>
        <v>0.18025460909056368</v>
      </c>
      <c r="P21">
        <v>2.5507599999999999</v>
      </c>
      <c r="Q21">
        <f>-(Table4[[#This Row],[time]]-2)*2</f>
        <v>-1.1015199999999998</v>
      </c>
      <c r="R21">
        <v>79.053200000000004</v>
      </c>
      <c r="S21">
        <v>3.13348</v>
      </c>
      <c r="T21">
        <f>Table4[[#This Row],[CFNM]]/Table4[[#This Row],[CAREA]]</f>
        <v>3.9637611127696287E-2</v>
      </c>
      <c r="U21">
        <v>2.5507599999999999</v>
      </c>
      <c r="V21">
        <f>-(Table5[[#This Row],[time]]-2)*2</f>
        <v>-1.1015199999999998</v>
      </c>
      <c r="W21">
        <v>84.203100000000006</v>
      </c>
      <c r="X21">
        <v>24.4559</v>
      </c>
      <c r="Y21">
        <f>Table5[[#This Row],[CFNM]]/Table5[[#This Row],[CAREA]]</f>
        <v>0.29043942562684744</v>
      </c>
      <c r="Z21">
        <v>2.5507599999999999</v>
      </c>
      <c r="AA21">
        <f>-(Table6[[#This Row],[time]]-2)*2</f>
        <v>-1.1015199999999998</v>
      </c>
      <c r="AB21">
        <v>78.206999999999994</v>
      </c>
      <c r="AC21">
        <v>2.3159100000000001</v>
      </c>
      <c r="AD21">
        <f>Table6[[#This Row],[CFNM]]/Table6[[#This Row],[CAREA]]</f>
        <v>2.9612566650044119E-2</v>
      </c>
      <c r="AE21">
        <v>2.5507599999999999</v>
      </c>
      <c r="AF21">
        <f>-(Table7[[#This Row],[time]]-2)*2</f>
        <v>-1.1015199999999998</v>
      </c>
      <c r="AG21">
        <v>73.870800000000003</v>
      </c>
      <c r="AH21">
        <v>40.9163</v>
      </c>
      <c r="AI21">
        <f>Table7[[#This Row],[CFNM]]/Table7[[#This Row],[CAREA]]</f>
        <v>0.55389003503414069</v>
      </c>
      <c r="AJ21">
        <v>2.5507599999999999</v>
      </c>
      <c r="AK21">
        <f>-(Table8[[#This Row],[time]]-2)*2</f>
        <v>-1.1015199999999998</v>
      </c>
      <c r="AL21">
        <v>81.227900000000005</v>
      </c>
      <c r="AM21">
        <v>10.862399999999999</v>
      </c>
      <c r="AN21">
        <f>Table8[[#This Row],[CFNM]]/Table8[[#This Row],[CAREA]]</f>
        <v>0.1337274507896917</v>
      </c>
    </row>
    <row r="22" spans="1:40" x14ac:dyDescent="0.3">
      <c r="A22">
        <v>2.60453</v>
      </c>
      <c r="B22">
        <f>-(Table1[[#This Row],[time]]-2)*2</f>
        <v>-1.20906</v>
      </c>
      <c r="C22">
        <v>92.0261</v>
      </c>
      <c r="D22">
        <v>19.063800000000001</v>
      </c>
      <c r="E22">
        <f>Table1[[#This Row],[CFNM]]/Table1[[#This Row],[CAREA]]</f>
        <v>0.20715644800768479</v>
      </c>
      <c r="F22">
        <v>2.60453</v>
      </c>
      <c r="G22">
        <f>-(Table2[[#This Row],[time]]-2)*2</f>
        <v>-1.20906</v>
      </c>
      <c r="H22">
        <v>91.663200000000003</v>
      </c>
      <c r="I22">
        <v>4.6385899999999997E-3</v>
      </c>
      <c r="J22">
        <f>Table2[[#This Row],[CFNM]]/Table2[[#This Row],[CAREA]]</f>
        <v>5.0604713778266519E-5</v>
      </c>
      <c r="K22">
        <v>2.60453</v>
      </c>
      <c r="L22">
        <f>-(Table3[[#This Row],[time]]-2)*2</f>
        <v>-1.20906</v>
      </c>
      <c r="M22">
        <v>89.211100000000002</v>
      </c>
      <c r="N22">
        <v>17.729500000000002</v>
      </c>
      <c r="O22">
        <f>Table3[[#This Row],[CFNM]]/Table3[[#This Row],[CAREA]]</f>
        <v>0.1987364801016914</v>
      </c>
      <c r="P22">
        <v>2.60453</v>
      </c>
      <c r="Q22">
        <f>-(Table4[[#This Row],[time]]-2)*2</f>
        <v>-1.20906</v>
      </c>
      <c r="R22">
        <v>78.127600000000001</v>
      </c>
      <c r="S22">
        <v>3.3536899999999998</v>
      </c>
      <c r="T22">
        <f>Table4[[#This Row],[CFNM]]/Table4[[#This Row],[CAREA]]</f>
        <v>4.2925803429261875E-2</v>
      </c>
      <c r="U22">
        <v>2.60453</v>
      </c>
      <c r="V22">
        <f>-(Table5[[#This Row],[time]]-2)*2</f>
        <v>-1.20906</v>
      </c>
      <c r="W22">
        <v>84.295599999999993</v>
      </c>
      <c r="X22">
        <v>26.500900000000001</v>
      </c>
      <c r="Y22">
        <f>Table5[[#This Row],[CFNM]]/Table5[[#This Row],[CAREA]]</f>
        <v>0.3143805845144943</v>
      </c>
      <c r="Z22">
        <v>2.60453</v>
      </c>
      <c r="AA22">
        <f>-(Table6[[#This Row],[time]]-2)*2</f>
        <v>-1.20906</v>
      </c>
      <c r="AB22">
        <v>75.784999999999997</v>
      </c>
      <c r="AC22">
        <v>2.0383800000000001</v>
      </c>
      <c r="AD22">
        <f>Table6[[#This Row],[CFNM]]/Table6[[#This Row],[CAREA]]</f>
        <v>2.6896879329682658E-2</v>
      </c>
      <c r="AE22">
        <v>2.60453</v>
      </c>
      <c r="AF22">
        <f>-(Table7[[#This Row],[time]]-2)*2</f>
        <v>-1.20906</v>
      </c>
      <c r="AG22">
        <v>72.865099999999998</v>
      </c>
      <c r="AH22">
        <v>43.611800000000002</v>
      </c>
      <c r="AI22">
        <f>Table7[[#This Row],[CFNM]]/Table7[[#This Row],[CAREA]]</f>
        <v>0.59852796469091518</v>
      </c>
      <c r="AJ22">
        <v>2.60453</v>
      </c>
      <c r="AK22">
        <f>-(Table8[[#This Row],[time]]-2)*2</f>
        <v>-1.20906</v>
      </c>
      <c r="AL22">
        <v>81.263199999999998</v>
      </c>
      <c r="AM22">
        <v>10.1462</v>
      </c>
      <c r="AN22">
        <f>Table8[[#This Row],[CFNM]]/Table8[[#This Row],[CAREA]]</f>
        <v>0.12485602339066146</v>
      </c>
    </row>
    <row r="23" spans="1:40" x14ac:dyDescent="0.3">
      <c r="A23">
        <v>2.65273</v>
      </c>
      <c r="B23">
        <f>-(Table1[[#This Row],[time]]-2)*2</f>
        <v>-1.3054600000000001</v>
      </c>
      <c r="C23">
        <v>92.742199999999997</v>
      </c>
      <c r="D23">
        <v>20.636600000000001</v>
      </c>
      <c r="E23">
        <f>Table1[[#This Row],[CFNM]]/Table1[[#This Row],[CAREA]]</f>
        <v>0.22251574795508411</v>
      </c>
      <c r="F23">
        <v>2.65273</v>
      </c>
      <c r="G23">
        <f>-(Table2[[#This Row],[time]]-2)*2</f>
        <v>-1.3054600000000001</v>
      </c>
      <c r="H23">
        <v>91.135599999999997</v>
      </c>
      <c r="I23">
        <v>4.6337399999999999E-3</v>
      </c>
      <c r="J23">
        <f>Table2[[#This Row],[CFNM]]/Table2[[#This Row],[CAREA]]</f>
        <v>5.0844455953546142E-5</v>
      </c>
      <c r="K23">
        <v>2.65273</v>
      </c>
      <c r="L23">
        <f>-(Table3[[#This Row],[time]]-2)*2</f>
        <v>-1.3054600000000001</v>
      </c>
      <c r="M23">
        <v>88.837000000000003</v>
      </c>
      <c r="N23">
        <v>20.168500000000002</v>
      </c>
      <c r="O23">
        <f>Table3[[#This Row],[CFNM]]/Table3[[#This Row],[CAREA]]</f>
        <v>0.22702815268412938</v>
      </c>
      <c r="P23">
        <v>2.65273</v>
      </c>
      <c r="Q23">
        <f>-(Table4[[#This Row],[time]]-2)*2</f>
        <v>-1.3054600000000001</v>
      </c>
      <c r="R23">
        <v>77.250600000000006</v>
      </c>
      <c r="S23">
        <v>3.6880099999999998</v>
      </c>
      <c r="T23">
        <f>Table4[[#This Row],[CFNM]]/Table4[[#This Row],[CAREA]]</f>
        <v>4.7740858970674656E-2</v>
      </c>
      <c r="U23">
        <v>2.65273</v>
      </c>
      <c r="V23">
        <f>-(Table5[[#This Row],[time]]-2)*2</f>
        <v>-1.3054600000000001</v>
      </c>
      <c r="W23">
        <v>84.671899999999994</v>
      </c>
      <c r="X23">
        <v>29.435099999999998</v>
      </c>
      <c r="Y23">
        <f>Table5[[#This Row],[CFNM]]/Table5[[#This Row],[CAREA]]</f>
        <v>0.34763717360777308</v>
      </c>
      <c r="Z23">
        <v>2.65273</v>
      </c>
      <c r="AA23">
        <f>-(Table6[[#This Row],[time]]-2)*2</f>
        <v>-1.3054600000000001</v>
      </c>
      <c r="AB23">
        <v>74.616900000000001</v>
      </c>
      <c r="AC23">
        <v>1.7004999999999999</v>
      </c>
      <c r="AD23">
        <f>Table6[[#This Row],[CFNM]]/Table6[[#This Row],[CAREA]]</f>
        <v>2.2789743342325933E-2</v>
      </c>
      <c r="AE23">
        <v>2.65273</v>
      </c>
      <c r="AF23">
        <f>-(Table7[[#This Row],[time]]-2)*2</f>
        <v>-1.3054600000000001</v>
      </c>
      <c r="AG23">
        <v>71.469399999999993</v>
      </c>
      <c r="AH23">
        <v>47.539000000000001</v>
      </c>
      <c r="AI23">
        <f>Table7[[#This Row],[CFNM]]/Table7[[#This Row],[CAREA]]</f>
        <v>0.66516579123373087</v>
      </c>
      <c r="AJ23">
        <v>2.65273</v>
      </c>
      <c r="AK23">
        <f>-(Table8[[#This Row],[time]]-2)*2</f>
        <v>-1.3054600000000001</v>
      </c>
      <c r="AL23">
        <v>80.504099999999994</v>
      </c>
      <c r="AM23">
        <v>9.1226900000000004</v>
      </c>
      <c r="AN23">
        <f>Table8[[#This Row],[CFNM]]/Table8[[#This Row],[CAREA]]</f>
        <v>0.1133195700591647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93.1601</v>
      </c>
      <c r="D24">
        <v>21.627600000000001</v>
      </c>
      <c r="E24">
        <f>Table1[[#This Row],[CFNM]]/Table1[[#This Row],[CAREA]]</f>
        <v>0.23215518231517571</v>
      </c>
      <c r="F24">
        <v>2.7006199999999998</v>
      </c>
      <c r="G24">
        <f>-(Table2[[#This Row],[time]]-2)*2</f>
        <v>-1.4012399999999996</v>
      </c>
      <c r="H24">
        <v>90.483699999999999</v>
      </c>
      <c r="I24">
        <v>4.6414400000000001E-3</v>
      </c>
      <c r="J24">
        <f>Table2[[#This Row],[CFNM]]/Table2[[#This Row],[CAREA]]</f>
        <v>5.1295868758682509E-5</v>
      </c>
      <c r="K24">
        <v>2.7006199999999998</v>
      </c>
      <c r="L24">
        <f>-(Table3[[#This Row],[time]]-2)*2</f>
        <v>-1.4012399999999996</v>
      </c>
      <c r="M24">
        <v>88.602400000000003</v>
      </c>
      <c r="N24">
        <v>21.744</v>
      </c>
      <c r="O24">
        <f>Table3[[#This Row],[CFNM]]/Table3[[#This Row],[CAREA]]</f>
        <v>0.24541095952254113</v>
      </c>
      <c r="P24">
        <v>2.7006199999999998</v>
      </c>
      <c r="Q24">
        <f>-(Table4[[#This Row],[time]]-2)*2</f>
        <v>-1.4012399999999996</v>
      </c>
      <c r="R24">
        <v>75.829599999999999</v>
      </c>
      <c r="S24">
        <v>3.8567399999999998</v>
      </c>
      <c r="T24">
        <f>Table4[[#This Row],[CFNM]]/Table4[[#This Row],[CAREA]]</f>
        <v>5.0860613797250674E-2</v>
      </c>
      <c r="U24">
        <v>2.7006199999999998</v>
      </c>
      <c r="V24">
        <f>-(Table5[[#This Row],[time]]-2)*2</f>
        <v>-1.4012399999999996</v>
      </c>
      <c r="W24">
        <v>84.394800000000004</v>
      </c>
      <c r="X24">
        <v>31.146599999999999</v>
      </c>
      <c r="Y24">
        <f>Table5[[#This Row],[CFNM]]/Table5[[#This Row],[CAREA]]</f>
        <v>0.36905828321176182</v>
      </c>
      <c r="Z24">
        <v>2.7006199999999998</v>
      </c>
      <c r="AA24">
        <f>-(Table6[[#This Row],[time]]-2)*2</f>
        <v>-1.4012399999999996</v>
      </c>
      <c r="AB24">
        <v>73.919200000000004</v>
      </c>
      <c r="AC24">
        <v>1.5979000000000001</v>
      </c>
      <c r="AD24">
        <f>Table6[[#This Row],[CFNM]]/Table6[[#This Row],[CAREA]]</f>
        <v>2.1616846502667778E-2</v>
      </c>
      <c r="AE24">
        <v>2.7006199999999998</v>
      </c>
      <c r="AF24">
        <f>-(Table7[[#This Row],[time]]-2)*2</f>
        <v>-1.4012399999999996</v>
      </c>
      <c r="AG24">
        <v>70.758099999999999</v>
      </c>
      <c r="AH24">
        <v>49.790100000000002</v>
      </c>
      <c r="AI24">
        <f>Table7[[#This Row],[CFNM]]/Table7[[#This Row],[CAREA]]</f>
        <v>0.70366643536217055</v>
      </c>
      <c r="AJ24">
        <v>2.7006199999999998</v>
      </c>
      <c r="AK24">
        <f>-(Table8[[#This Row],[time]]-2)*2</f>
        <v>-1.4012399999999996</v>
      </c>
      <c r="AL24">
        <v>79.549499999999995</v>
      </c>
      <c r="AM24">
        <v>8.5128900000000005</v>
      </c>
      <c r="AN24">
        <f>Table8[[#This Row],[CFNM]]/Table8[[#This Row],[CAREA]]</f>
        <v>0.10701374615805255</v>
      </c>
    </row>
    <row r="25" spans="1:40" x14ac:dyDescent="0.3">
      <c r="A25">
        <v>2.75176</v>
      </c>
      <c r="B25">
        <f>-(Table1[[#This Row],[time]]-2)*2</f>
        <v>-1.50352</v>
      </c>
      <c r="C25">
        <v>93.981999999999999</v>
      </c>
      <c r="D25">
        <v>22.9253</v>
      </c>
      <c r="E25">
        <f>Table1[[#This Row],[CFNM]]/Table1[[#This Row],[CAREA]]</f>
        <v>0.2439328807644017</v>
      </c>
      <c r="F25">
        <v>2.75176</v>
      </c>
      <c r="G25">
        <f>-(Table2[[#This Row],[time]]-2)*2</f>
        <v>-1.50352</v>
      </c>
      <c r="H25">
        <v>89.8887</v>
      </c>
      <c r="I25">
        <v>4.64175E-3</v>
      </c>
      <c r="J25">
        <f>Table2[[#This Row],[CFNM]]/Table2[[#This Row],[CAREA]]</f>
        <v>5.1638860056937082E-5</v>
      </c>
      <c r="K25">
        <v>2.75176</v>
      </c>
      <c r="L25">
        <f>-(Table3[[#This Row],[time]]-2)*2</f>
        <v>-1.50352</v>
      </c>
      <c r="M25">
        <v>88.090500000000006</v>
      </c>
      <c r="N25">
        <v>23.9055</v>
      </c>
      <c r="O25">
        <f>Table3[[#This Row],[CFNM]]/Table3[[#This Row],[CAREA]]</f>
        <v>0.27137432526776439</v>
      </c>
      <c r="P25">
        <v>2.75176</v>
      </c>
      <c r="Q25">
        <f>-(Table4[[#This Row],[time]]-2)*2</f>
        <v>-1.50352</v>
      </c>
      <c r="R25">
        <v>75.311000000000007</v>
      </c>
      <c r="S25">
        <v>4.0126799999999996</v>
      </c>
      <c r="T25">
        <f>Table4[[#This Row],[CFNM]]/Table4[[#This Row],[CAREA]]</f>
        <v>5.3281459547742022E-2</v>
      </c>
      <c r="U25">
        <v>2.75176</v>
      </c>
      <c r="V25">
        <f>-(Table5[[#This Row],[time]]-2)*2</f>
        <v>-1.50352</v>
      </c>
      <c r="W25">
        <v>83.915099999999995</v>
      </c>
      <c r="X25">
        <v>33.2714</v>
      </c>
      <c r="Y25">
        <f>Table5[[#This Row],[CFNM]]/Table5[[#This Row],[CAREA]]</f>
        <v>0.3964888321648905</v>
      </c>
      <c r="Z25">
        <v>2.75176</v>
      </c>
      <c r="AA25">
        <f>-(Table6[[#This Row],[time]]-2)*2</f>
        <v>-1.50352</v>
      </c>
      <c r="AB25">
        <v>72.646699999999996</v>
      </c>
      <c r="AC25">
        <v>1.4316899999999999</v>
      </c>
      <c r="AD25">
        <f>Table6[[#This Row],[CFNM]]/Table6[[#This Row],[CAREA]]</f>
        <v>1.9707571025249598E-2</v>
      </c>
      <c r="AE25">
        <v>2.75176</v>
      </c>
      <c r="AF25">
        <f>-(Table7[[#This Row],[time]]-2)*2</f>
        <v>-1.50352</v>
      </c>
      <c r="AG25">
        <v>69.896799999999999</v>
      </c>
      <c r="AH25">
        <v>52.561700000000002</v>
      </c>
      <c r="AI25">
        <f>Table7[[#This Row],[CFNM]]/Table7[[#This Row],[CAREA]]</f>
        <v>0.75199007679893792</v>
      </c>
      <c r="AJ25">
        <v>2.75176</v>
      </c>
      <c r="AK25">
        <f>-(Table8[[#This Row],[time]]-2)*2</f>
        <v>-1.50352</v>
      </c>
      <c r="AL25">
        <v>79.490099999999998</v>
      </c>
      <c r="AM25">
        <v>7.7805900000000001</v>
      </c>
      <c r="AN25">
        <f>Table8[[#This Row],[CFNM]]/Table8[[#This Row],[CAREA]]</f>
        <v>9.7881245589073365E-2</v>
      </c>
    </row>
    <row r="26" spans="1:40" x14ac:dyDescent="0.3">
      <c r="A26">
        <v>2.80444</v>
      </c>
      <c r="B26">
        <f>-(Table1[[#This Row],[time]]-2)*2</f>
        <v>-1.6088800000000001</v>
      </c>
      <c r="C26">
        <v>94.919899999999998</v>
      </c>
      <c r="D26">
        <v>24.586300000000001</v>
      </c>
      <c r="E26">
        <f>Table1[[#This Row],[CFNM]]/Table1[[#This Row],[CAREA]]</f>
        <v>0.25902155396286763</v>
      </c>
      <c r="F26">
        <v>2.80444</v>
      </c>
      <c r="G26">
        <f>-(Table2[[#This Row],[time]]-2)*2</f>
        <v>-1.6088800000000001</v>
      </c>
      <c r="H26">
        <v>88.725800000000007</v>
      </c>
      <c r="I26">
        <v>4.6351300000000003E-3</v>
      </c>
      <c r="J26">
        <f>Table2[[#This Row],[CFNM]]/Table2[[#This Row],[CAREA]]</f>
        <v>5.2241061788115745E-5</v>
      </c>
      <c r="K26">
        <v>2.80444</v>
      </c>
      <c r="L26">
        <f>-(Table3[[#This Row],[time]]-2)*2</f>
        <v>-1.6088800000000001</v>
      </c>
      <c r="M26">
        <v>87.395700000000005</v>
      </c>
      <c r="N26">
        <v>26.533999999999999</v>
      </c>
      <c r="O26">
        <f>Table3[[#This Row],[CFNM]]/Table3[[#This Row],[CAREA]]</f>
        <v>0.30360761456227248</v>
      </c>
      <c r="P26">
        <v>2.80444</v>
      </c>
      <c r="Q26">
        <f>-(Table4[[#This Row],[time]]-2)*2</f>
        <v>-1.6088800000000001</v>
      </c>
      <c r="R26">
        <v>74.372799999999998</v>
      </c>
      <c r="S26">
        <v>4.2246499999999996</v>
      </c>
      <c r="T26">
        <f>Table4[[#This Row],[CFNM]]/Table4[[#This Row],[CAREA]]</f>
        <v>5.6803697050534598E-2</v>
      </c>
      <c r="U26">
        <v>2.80444</v>
      </c>
      <c r="V26">
        <f>-(Table5[[#This Row],[time]]-2)*2</f>
        <v>-1.6088800000000001</v>
      </c>
      <c r="W26">
        <v>83.470600000000005</v>
      </c>
      <c r="X26">
        <v>35.856000000000002</v>
      </c>
      <c r="Y26">
        <f>Table5[[#This Row],[CFNM]]/Table5[[#This Row],[CAREA]]</f>
        <v>0.42956442148493001</v>
      </c>
      <c r="Z26">
        <v>2.80444</v>
      </c>
      <c r="AA26">
        <f>-(Table6[[#This Row],[time]]-2)*2</f>
        <v>-1.6088800000000001</v>
      </c>
      <c r="AB26">
        <v>71.010000000000005</v>
      </c>
      <c r="AC26">
        <v>1.1783300000000001</v>
      </c>
      <c r="AD26">
        <f>Table6[[#This Row],[CFNM]]/Table6[[#This Row],[CAREA]]</f>
        <v>1.6593860019715533E-2</v>
      </c>
      <c r="AE26">
        <v>2.80444</v>
      </c>
      <c r="AF26">
        <f>-(Table7[[#This Row],[time]]-2)*2</f>
        <v>-1.6088800000000001</v>
      </c>
      <c r="AG26">
        <v>68.903400000000005</v>
      </c>
      <c r="AH26">
        <v>55.875799999999998</v>
      </c>
      <c r="AI26">
        <f>Table7[[#This Row],[CFNM]]/Table7[[#This Row],[CAREA]]</f>
        <v>0.81092950420443688</v>
      </c>
      <c r="AJ26">
        <v>2.80444</v>
      </c>
      <c r="AK26">
        <f>-(Table8[[#This Row],[time]]-2)*2</f>
        <v>-1.6088800000000001</v>
      </c>
      <c r="AL26">
        <v>78.238799999999998</v>
      </c>
      <c r="AM26">
        <v>6.8786199999999997</v>
      </c>
      <c r="AN26">
        <f>Table8[[#This Row],[CFNM]]/Table8[[#This Row],[CAREA]]</f>
        <v>8.7918270730123677E-2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95.787099999999995</v>
      </c>
      <c r="D27">
        <v>25.817</v>
      </c>
      <c r="E27">
        <f>Table1[[#This Row],[CFNM]]/Table1[[#This Row],[CAREA]]</f>
        <v>0.26952481075217855</v>
      </c>
      <c r="F27">
        <v>2.8583699999999999</v>
      </c>
      <c r="G27">
        <f>-(Table2[[#This Row],[time]]-2)*2</f>
        <v>-1.7167399999999997</v>
      </c>
      <c r="H27">
        <v>88.257099999999994</v>
      </c>
      <c r="I27">
        <v>4.5963899999999997E-3</v>
      </c>
      <c r="J27">
        <f>Table2[[#This Row],[CFNM]]/Table2[[#This Row],[CAREA]]</f>
        <v>5.2079549407356463E-5</v>
      </c>
      <c r="K27">
        <v>2.8583699999999999</v>
      </c>
      <c r="L27">
        <f>-(Table3[[#This Row],[time]]-2)*2</f>
        <v>-1.7167399999999997</v>
      </c>
      <c r="M27">
        <v>86.924499999999995</v>
      </c>
      <c r="N27">
        <v>28.398900000000001</v>
      </c>
      <c r="O27">
        <f>Table3[[#This Row],[CFNM]]/Table3[[#This Row],[CAREA]]</f>
        <v>0.3267076600958303</v>
      </c>
      <c r="P27">
        <v>2.8583699999999999</v>
      </c>
      <c r="Q27">
        <f>-(Table4[[#This Row],[time]]-2)*2</f>
        <v>-1.7167399999999997</v>
      </c>
      <c r="R27">
        <v>73.342299999999994</v>
      </c>
      <c r="S27">
        <v>4.3609099999999996</v>
      </c>
      <c r="T27">
        <f>Table4[[#This Row],[CFNM]]/Table4[[#This Row],[CAREA]]</f>
        <v>5.9459684247698805E-2</v>
      </c>
      <c r="U27">
        <v>2.8583699999999999</v>
      </c>
      <c r="V27">
        <f>-(Table5[[#This Row],[time]]-2)*2</f>
        <v>-1.7167399999999997</v>
      </c>
      <c r="W27">
        <v>83.254199999999997</v>
      </c>
      <c r="X27">
        <v>37.706699999999998</v>
      </c>
      <c r="Y27">
        <f>Table5[[#This Row],[CFNM]]/Table5[[#This Row],[CAREA]]</f>
        <v>0.4529104837954121</v>
      </c>
      <c r="Z27">
        <v>2.8583699999999999</v>
      </c>
      <c r="AA27">
        <f>-(Table6[[#This Row],[time]]-2)*2</f>
        <v>-1.7167399999999997</v>
      </c>
      <c r="AB27">
        <v>69.987499999999997</v>
      </c>
      <c r="AC27">
        <v>0.99640200000000001</v>
      </c>
      <c r="AD27">
        <f>Table6[[#This Row],[CFNM]]/Table6[[#This Row],[CAREA]]</f>
        <v>1.4236856581532417E-2</v>
      </c>
      <c r="AE27">
        <v>2.8583699999999999</v>
      </c>
      <c r="AF27">
        <f>-(Table7[[#This Row],[time]]-2)*2</f>
        <v>-1.7167399999999997</v>
      </c>
      <c r="AG27">
        <v>68.240499999999997</v>
      </c>
      <c r="AH27">
        <v>58.180300000000003</v>
      </c>
      <c r="AI27">
        <f>Table7[[#This Row],[CFNM]]/Table7[[#This Row],[CAREA]]</f>
        <v>0.85257728181944747</v>
      </c>
      <c r="AJ27">
        <v>2.8583699999999999</v>
      </c>
      <c r="AK27">
        <f>-(Table8[[#This Row],[time]]-2)*2</f>
        <v>-1.7167399999999997</v>
      </c>
      <c r="AL27">
        <v>78.280799999999999</v>
      </c>
      <c r="AM27">
        <v>6.2418800000000001</v>
      </c>
      <c r="AN27">
        <f>Table8[[#This Row],[CFNM]]/Table8[[#This Row],[CAREA]]</f>
        <v>7.9737049187029257E-2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96.894300000000001</v>
      </c>
      <c r="D28">
        <v>27.632200000000001</v>
      </c>
      <c r="E28">
        <f>Table1[[#This Row],[CFNM]]/Table1[[#This Row],[CAREA]]</f>
        <v>0.28517879792722584</v>
      </c>
      <c r="F28">
        <v>2.9134199999999999</v>
      </c>
      <c r="G28">
        <f>-(Table2[[#This Row],[time]]-2)*2</f>
        <v>-1.8268399999999998</v>
      </c>
      <c r="H28">
        <v>87.330299999999994</v>
      </c>
      <c r="I28">
        <v>4.4903E-3</v>
      </c>
      <c r="J28">
        <f>Table2[[#This Row],[CFNM]]/Table2[[#This Row],[CAREA]]</f>
        <v>5.1417434727694746E-5</v>
      </c>
      <c r="K28">
        <v>2.9134199999999999</v>
      </c>
      <c r="L28">
        <f>-(Table3[[#This Row],[time]]-2)*2</f>
        <v>-1.8268399999999998</v>
      </c>
      <c r="M28">
        <v>86.219099999999997</v>
      </c>
      <c r="N28">
        <v>30.966799999999999</v>
      </c>
      <c r="O28">
        <f>Table3[[#This Row],[CFNM]]/Table3[[#This Row],[CAREA]]</f>
        <v>0.35916403673895925</v>
      </c>
      <c r="P28">
        <v>2.9134199999999999</v>
      </c>
      <c r="Q28">
        <f>-(Table4[[#This Row],[time]]-2)*2</f>
        <v>-1.8268399999999998</v>
      </c>
      <c r="R28">
        <v>73.165999999999997</v>
      </c>
      <c r="S28">
        <v>4.5037599999999998</v>
      </c>
      <c r="T28">
        <f>Table4[[#This Row],[CFNM]]/Table4[[#This Row],[CAREA]]</f>
        <v>6.155536724708198E-2</v>
      </c>
      <c r="U28">
        <v>2.9134199999999999</v>
      </c>
      <c r="V28">
        <f>-(Table5[[#This Row],[time]]-2)*2</f>
        <v>-1.8268399999999998</v>
      </c>
      <c r="W28">
        <v>82.835800000000006</v>
      </c>
      <c r="X28">
        <v>40.324300000000001</v>
      </c>
      <c r="Y28">
        <f>Table5[[#This Row],[CFNM]]/Table5[[#This Row],[CAREA]]</f>
        <v>0.48679797865174235</v>
      </c>
      <c r="Z28">
        <v>2.9134199999999999</v>
      </c>
      <c r="AA28">
        <f>-(Table6[[#This Row],[time]]-2)*2</f>
        <v>-1.8268399999999998</v>
      </c>
      <c r="AB28">
        <v>69.227099999999993</v>
      </c>
      <c r="AC28">
        <v>0.74510200000000004</v>
      </c>
      <c r="AD28">
        <f>Table6[[#This Row],[CFNM]]/Table6[[#This Row],[CAREA]]</f>
        <v>1.0763154891653704E-2</v>
      </c>
      <c r="AE28">
        <v>2.9134199999999999</v>
      </c>
      <c r="AF28">
        <f>-(Table7[[#This Row],[time]]-2)*2</f>
        <v>-1.8268399999999998</v>
      </c>
      <c r="AG28">
        <v>67.360200000000006</v>
      </c>
      <c r="AH28">
        <v>61.420299999999997</v>
      </c>
      <c r="AI28">
        <f>Table7[[#This Row],[CFNM]]/Table7[[#This Row],[CAREA]]</f>
        <v>0.91181884851885819</v>
      </c>
      <c r="AJ28">
        <v>2.9134199999999999</v>
      </c>
      <c r="AK28">
        <f>-(Table8[[#This Row],[time]]-2)*2</f>
        <v>-1.8268399999999998</v>
      </c>
      <c r="AL28">
        <v>77.3733</v>
      </c>
      <c r="AM28">
        <v>5.3981899999999996</v>
      </c>
      <c r="AN28">
        <f>Table8[[#This Row],[CFNM]]/Table8[[#This Row],[CAREA]]</f>
        <v>6.9768124146184787E-2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97.708600000000004</v>
      </c>
      <c r="D29">
        <v>29.033300000000001</v>
      </c>
      <c r="E29">
        <f>Table1[[#This Row],[CFNM]]/Table1[[#This Row],[CAREA]]</f>
        <v>0.29714170502903531</v>
      </c>
      <c r="F29">
        <v>2.9619599999999999</v>
      </c>
      <c r="G29">
        <f>-(Table2[[#This Row],[time]]-2)*2</f>
        <v>-1.9239199999999999</v>
      </c>
      <c r="H29">
        <v>85.616100000000003</v>
      </c>
      <c r="I29">
        <v>4.3761599999999996E-3</v>
      </c>
      <c r="J29">
        <f>Table2[[#This Row],[CFNM]]/Table2[[#This Row],[CAREA]]</f>
        <v>5.111375080154316E-5</v>
      </c>
      <c r="K29">
        <v>2.9619599999999999</v>
      </c>
      <c r="L29">
        <f>-(Table3[[#This Row],[time]]-2)*2</f>
        <v>-1.9239199999999999</v>
      </c>
      <c r="M29">
        <v>85.655799999999999</v>
      </c>
      <c r="N29">
        <v>32.794400000000003</v>
      </c>
      <c r="O29">
        <f>Table3[[#This Row],[CFNM]]/Table3[[#This Row],[CAREA]]</f>
        <v>0.38286257322913336</v>
      </c>
      <c r="P29">
        <v>2.9619599999999999</v>
      </c>
      <c r="Q29">
        <f>-(Table4[[#This Row],[time]]-2)*2</f>
        <v>-1.9239199999999999</v>
      </c>
      <c r="R29">
        <v>72.180700000000002</v>
      </c>
      <c r="S29">
        <v>4.5860099999999999</v>
      </c>
      <c r="T29">
        <f>Table4[[#This Row],[CFNM]]/Table4[[#This Row],[CAREA]]</f>
        <v>6.3535127811173903E-2</v>
      </c>
      <c r="U29">
        <v>2.9619599999999999</v>
      </c>
      <c r="V29">
        <f>-(Table5[[#This Row],[time]]-2)*2</f>
        <v>-1.9239199999999999</v>
      </c>
      <c r="W29">
        <v>82.517200000000003</v>
      </c>
      <c r="X29">
        <v>42.224899999999998</v>
      </c>
      <c r="Y29">
        <f>Table5[[#This Row],[CFNM]]/Table5[[#This Row],[CAREA]]</f>
        <v>0.51171028585555489</v>
      </c>
      <c r="Z29">
        <v>2.9619599999999999</v>
      </c>
      <c r="AA29">
        <f>-(Table6[[#This Row],[time]]-2)*2</f>
        <v>-1.9239199999999999</v>
      </c>
      <c r="AB29">
        <v>68.904399999999995</v>
      </c>
      <c r="AC29">
        <v>0.59394800000000003</v>
      </c>
      <c r="AD29">
        <f>Table6[[#This Row],[CFNM]]/Table6[[#This Row],[CAREA]]</f>
        <v>8.6198849420356331E-3</v>
      </c>
      <c r="AE29">
        <v>2.9619599999999999</v>
      </c>
      <c r="AF29">
        <f>-(Table7[[#This Row],[time]]-2)*2</f>
        <v>-1.9239199999999999</v>
      </c>
      <c r="AG29">
        <v>66.723100000000002</v>
      </c>
      <c r="AH29">
        <v>63.718400000000003</v>
      </c>
      <c r="AI29">
        <f>Table7[[#This Row],[CFNM]]/Table7[[#This Row],[CAREA]]</f>
        <v>0.95496761990974643</v>
      </c>
      <c r="AJ29">
        <v>2.9619599999999999</v>
      </c>
      <c r="AK29">
        <f>-(Table8[[#This Row],[time]]-2)*2</f>
        <v>-1.9239199999999999</v>
      </c>
      <c r="AL29">
        <v>77.399500000000003</v>
      </c>
      <c r="AM29">
        <v>4.7895899999999996</v>
      </c>
      <c r="AN29">
        <f>Table8[[#This Row],[CFNM]]/Table8[[#This Row],[CAREA]]</f>
        <v>6.1881407502632435E-2</v>
      </c>
    </row>
    <row r="30" spans="1:40" x14ac:dyDescent="0.3">
      <c r="A30">
        <v>3</v>
      </c>
      <c r="B30">
        <f>-(Table1[[#This Row],[time]]-2)*2</f>
        <v>-2</v>
      </c>
      <c r="C30">
        <v>98.374099999999999</v>
      </c>
      <c r="D30">
        <v>30.322199999999999</v>
      </c>
      <c r="E30">
        <f>Table1[[#This Row],[CFNM]]/Table1[[#This Row],[CAREA]]</f>
        <v>0.3082335696082607</v>
      </c>
      <c r="F30">
        <v>3</v>
      </c>
      <c r="G30">
        <f>-(Table2[[#This Row],[time]]-2)*2</f>
        <v>-2</v>
      </c>
      <c r="H30">
        <v>84.837199999999996</v>
      </c>
      <c r="I30">
        <v>4.2750899999999996E-3</v>
      </c>
      <c r="J30">
        <f>Table2[[#This Row],[CFNM]]/Table2[[#This Row],[CAREA]]</f>
        <v>5.0391691380667912E-5</v>
      </c>
      <c r="K30">
        <v>3</v>
      </c>
      <c r="L30">
        <f>-(Table3[[#This Row],[time]]-2)*2</f>
        <v>-2</v>
      </c>
      <c r="M30">
        <v>85.247799999999998</v>
      </c>
      <c r="N30">
        <v>34.567</v>
      </c>
      <c r="O30">
        <f>Table3[[#This Row],[CFNM]]/Table3[[#This Row],[CAREA]]</f>
        <v>0.40548847008368544</v>
      </c>
      <c r="P30">
        <v>3</v>
      </c>
      <c r="Q30">
        <f>-(Table4[[#This Row],[time]]-2)*2</f>
        <v>-2</v>
      </c>
      <c r="R30">
        <v>71.110699999999994</v>
      </c>
      <c r="S30">
        <v>4.57714</v>
      </c>
      <c r="T30">
        <f>Table4[[#This Row],[CFNM]]/Table4[[#This Row],[CAREA]]</f>
        <v>6.4366403368269473E-2</v>
      </c>
      <c r="U30">
        <v>3</v>
      </c>
      <c r="V30">
        <f>-(Table5[[#This Row],[time]]-2)*2</f>
        <v>-2</v>
      </c>
      <c r="W30">
        <v>82.194999999999993</v>
      </c>
      <c r="X30">
        <v>43.8767</v>
      </c>
      <c r="Y30">
        <f>Table5[[#This Row],[CFNM]]/Table5[[#This Row],[CAREA]]</f>
        <v>0.53381227568586898</v>
      </c>
      <c r="Z30">
        <v>3</v>
      </c>
      <c r="AA30">
        <f>-(Table6[[#This Row],[time]]-2)*2</f>
        <v>-2</v>
      </c>
      <c r="AB30">
        <v>65.854399999999998</v>
      </c>
      <c r="AC30">
        <v>0.47965200000000002</v>
      </c>
      <c r="AD30">
        <f>Table6[[#This Row],[CFNM]]/Table6[[#This Row],[CAREA]]</f>
        <v>7.2835224373770015E-3</v>
      </c>
      <c r="AE30">
        <v>3</v>
      </c>
      <c r="AF30">
        <f>-(Table7[[#This Row],[time]]-2)*2</f>
        <v>-2</v>
      </c>
      <c r="AG30">
        <v>66.210800000000006</v>
      </c>
      <c r="AH30">
        <v>65.674700000000001</v>
      </c>
      <c r="AI30">
        <f>Table7[[#This Row],[CFNM]]/Table7[[#This Row],[CAREA]]</f>
        <v>0.99190313362774651</v>
      </c>
      <c r="AJ30">
        <v>3</v>
      </c>
      <c r="AK30">
        <f>-(Table8[[#This Row],[time]]-2)*2</f>
        <v>-2</v>
      </c>
      <c r="AL30">
        <v>75.776799999999994</v>
      </c>
      <c r="AM30">
        <v>4.2463300000000004</v>
      </c>
      <c r="AN30">
        <f>Table8[[#This Row],[CFNM]]/Table8[[#This Row],[CAREA]]</f>
        <v>5.6037335965625372E-2</v>
      </c>
    </row>
    <row r="33" spans="1:40" x14ac:dyDescent="0.3">
      <c r="A33" t="s">
        <v>19</v>
      </c>
      <c r="E33" t="s">
        <v>0</v>
      </c>
    </row>
    <row r="34" spans="1:40" x14ac:dyDescent="0.3">
      <c r="A34" t="s">
        <v>17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91.084699999999998</v>
      </c>
      <c r="D38">
        <v>10.2044</v>
      </c>
      <c r="E38" s="1">
        <f>Table110[[#This Row],[CFNM]]/Table110[[#This Row],[CAREA]]</f>
        <v>0.11203198780914907</v>
      </c>
      <c r="F38">
        <v>2</v>
      </c>
      <c r="G38">
        <f>(Table211[[#This Row],[time]]-2)*2</f>
        <v>0</v>
      </c>
      <c r="H38">
        <v>95.836600000000004</v>
      </c>
      <c r="I38">
        <v>3.5649700000000002</v>
      </c>
      <c r="J38" s="1">
        <f>Table211[[#This Row],[CFNM]]/Table211[[#This Row],[CAREA]]</f>
        <v>3.7198418975631441E-2</v>
      </c>
      <c r="K38">
        <v>2</v>
      </c>
      <c r="L38">
        <f>(Table312[[#This Row],[time]]-2)*2</f>
        <v>0</v>
      </c>
      <c r="M38">
        <v>89.259799999999998</v>
      </c>
      <c r="N38">
        <v>3.64472</v>
      </c>
      <c r="O38">
        <f>Table312[[#This Row],[CFNM]]/Table312[[#This Row],[CAREA]]</f>
        <v>4.0832715287284979E-2</v>
      </c>
      <c r="P38">
        <v>2</v>
      </c>
      <c r="Q38">
        <f>(Table413[[#This Row],[time]]-2)*2</f>
        <v>0</v>
      </c>
      <c r="R38">
        <v>86.405299999999997</v>
      </c>
      <c r="S38">
        <v>6.4305199999999996</v>
      </c>
      <c r="T38">
        <f>Table413[[#This Row],[CFNM]]/Table413[[#This Row],[CAREA]]</f>
        <v>7.4422749530410753E-2</v>
      </c>
      <c r="U38">
        <v>2</v>
      </c>
      <c r="V38">
        <f>(Table514[[#This Row],[time]]-2)*2</f>
        <v>0</v>
      </c>
      <c r="W38">
        <v>82.680099999999996</v>
      </c>
      <c r="X38">
        <v>8.5651600000000006</v>
      </c>
      <c r="Y38">
        <f>Table514[[#This Row],[CFNM]]/Table514[[#This Row],[CAREA]]</f>
        <v>0.10359397243109286</v>
      </c>
      <c r="Z38">
        <v>2</v>
      </c>
      <c r="AA38">
        <f>(Table615[[#This Row],[time]]-2)*2</f>
        <v>0</v>
      </c>
      <c r="AB38">
        <v>88.826700000000002</v>
      </c>
      <c r="AC38">
        <v>15.1248</v>
      </c>
      <c r="AD38">
        <f>Table615[[#This Row],[CFNM]]/Table615[[#This Row],[CAREA]]</f>
        <v>0.17027312733671296</v>
      </c>
      <c r="AE38">
        <v>2</v>
      </c>
      <c r="AF38">
        <f>(Table716[[#This Row],[time]]-2)*2</f>
        <v>0</v>
      </c>
      <c r="AG38">
        <v>78.953400000000002</v>
      </c>
      <c r="AH38">
        <v>19.615500000000001</v>
      </c>
      <c r="AI38">
        <f>Table716[[#This Row],[CFNM]]/Table716[[#This Row],[CAREA]]</f>
        <v>0.2484440188769578</v>
      </c>
      <c r="AJ38">
        <v>2</v>
      </c>
      <c r="AK38">
        <f>(Table817[[#This Row],[time]]-2)*2</f>
        <v>0</v>
      </c>
      <c r="AL38">
        <v>83.136899999999997</v>
      </c>
      <c r="AM38">
        <v>19.233499999999999</v>
      </c>
      <c r="AN38">
        <f>Table817[[#This Row],[CFNM]]/Table817[[#This Row],[CAREA]]</f>
        <v>0.23134733193082735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91.045599999999993</v>
      </c>
      <c r="D39">
        <v>9.7544799999999992</v>
      </c>
      <c r="E39">
        <f>Table110[[#This Row],[CFNM]]/Table110[[#This Row],[CAREA]]</f>
        <v>0.10713840097709279</v>
      </c>
      <c r="F39">
        <v>2.0512600000000001</v>
      </c>
      <c r="G39">
        <f>(Table211[[#This Row],[time]]-2)*2</f>
        <v>0.10252000000000017</v>
      </c>
      <c r="H39">
        <v>96.001300000000001</v>
      </c>
      <c r="I39">
        <v>4.1340599999999998</v>
      </c>
      <c r="J39">
        <f>Table211[[#This Row],[CFNM]]/Table211[[#This Row],[CAREA]]</f>
        <v>4.3062541861412292E-2</v>
      </c>
      <c r="K39">
        <v>2.0512600000000001</v>
      </c>
      <c r="L39">
        <f>(Table312[[#This Row],[time]]-2)*2</f>
        <v>0.10252000000000017</v>
      </c>
      <c r="M39">
        <v>89.208200000000005</v>
      </c>
      <c r="N39">
        <v>3.0983499999999999</v>
      </c>
      <c r="O39">
        <f>Table312[[#This Row],[CFNM]]/Table312[[#This Row],[CAREA]]</f>
        <v>3.473167264892689E-2</v>
      </c>
      <c r="P39">
        <v>2.0512600000000001</v>
      </c>
      <c r="Q39">
        <f>(Table413[[#This Row],[time]]-2)*2</f>
        <v>0.10252000000000017</v>
      </c>
      <c r="R39">
        <v>86.541499999999999</v>
      </c>
      <c r="S39">
        <v>7.3627000000000002</v>
      </c>
      <c r="T39">
        <f>Table413[[#This Row],[CFNM]]/Table413[[#This Row],[CAREA]]</f>
        <v>8.5077101737316779E-2</v>
      </c>
      <c r="U39">
        <v>2.0512600000000001</v>
      </c>
      <c r="V39">
        <f>(Table514[[#This Row],[time]]-2)*2</f>
        <v>0.10252000000000017</v>
      </c>
      <c r="W39">
        <v>82.6233</v>
      </c>
      <c r="X39">
        <v>7.8643099999999997</v>
      </c>
      <c r="Y39">
        <f>Table514[[#This Row],[CFNM]]/Table514[[#This Row],[CAREA]]</f>
        <v>9.5182714803209265E-2</v>
      </c>
      <c r="Z39">
        <v>2.0512600000000001</v>
      </c>
      <c r="AA39">
        <f>(Table615[[#This Row],[time]]-2)*2</f>
        <v>0.10252000000000017</v>
      </c>
      <c r="AB39">
        <v>88.848799999999997</v>
      </c>
      <c r="AC39">
        <v>16.465299999999999</v>
      </c>
      <c r="AD39">
        <f>Table615[[#This Row],[CFNM]]/Table615[[#This Row],[CAREA]]</f>
        <v>0.1853182035097829</v>
      </c>
      <c r="AE39">
        <v>2.0512600000000001</v>
      </c>
      <c r="AF39">
        <f>(Table716[[#This Row],[time]]-2)*2</f>
        <v>0.10252000000000017</v>
      </c>
      <c r="AG39">
        <v>78.6541</v>
      </c>
      <c r="AH39">
        <v>19.041499999999999</v>
      </c>
      <c r="AI39">
        <f>Table716[[#This Row],[CFNM]]/Table716[[#This Row],[CAREA]]</f>
        <v>0.24209163921524751</v>
      </c>
      <c r="AJ39">
        <v>2.0512600000000001</v>
      </c>
      <c r="AK39">
        <f>(Table817[[#This Row],[time]]-2)*2</f>
        <v>0.10252000000000017</v>
      </c>
      <c r="AL39">
        <v>83.353099999999998</v>
      </c>
      <c r="AM39">
        <v>20.5762</v>
      </c>
      <c r="AN39">
        <f>Table817[[#This Row],[CFNM]]/Table817[[#This Row],[CAREA]]</f>
        <v>0.24685584579337783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90.982299999999995</v>
      </c>
      <c r="D40">
        <v>8.8311499999999992</v>
      </c>
      <c r="E40">
        <f>Table110[[#This Row],[CFNM]]/Table110[[#This Row],[CAREA]]</f>
        <v>9.7064483971058102E-2</v>
      </c>
      <c r="F40">
        <v>2.1153300000000002</v>
      </c>
      <c r="G40">
        <f>(Table211[[#This Row],[time]]-2)*2</f>
        <v>0.23066000000000031</v>
      </c>
      <c r="H40">
        <v>95.790599999999998</v>
      </c>
      <c r="I40">
        <v>5.1693300000000004</v>
      </c>
      <c r="J40">
        <f>Table211[[#This Row],[CFNM]]/Table211[[#This Row],[CAREA]]</f>
        <v>5.3964898434710716E-2</v>
      </c>
      <c r="K40">
        <v>2.1153300000000002</v>
      </c>
      <c r="L40">
        <f>(Table312[[#This Row],[time]]-2)*2</f>
        <v>0.23066000000000031</v>
      </c>
      <c r="M40">
        <v>88.986599999999996</v>
      </c>
      <c r="N40">
        <v>2.2825500000000001</v>
      </c>
      <c r="O40">
        <f>Table312[[#This Row],[CFNM]]/Table312[[#This Row],[CAREA]]</f>
        <v>2.5650491197551094E-2</v>
      </c>
      <c r="P40">
        <v>2.1153300000000002</v>
      </c>
      <c r="Q40">
        <f>(Table413[[#This Row],[time]]-2)*2</f>
        <v>0.23066000000000031</v>
      </c>
      <c r="R40">
        <v>86.921000000000006</v>
      </c>
      <c r="S40">
        <v>8.8899699999999999</v>
      </c>
      <c r="T40">
        <f>Table413[[#This Row],[CFNM]]/Table413[[#This Row],[CAREA]]</f>
        <v>0.10227643492366631</v>
      </c>
      <c r="U40">
        <v>2.1153300000000002</v>
      </c>
      <c r="V40">
        <f>(Table514[[#This Row],[time]]-2)*2</f>
        <v>0.23066000000000031</v>
      </c>
      <c r="W40">
        <v>82.627600000000001</v>
      </c>
      <c r="X40">
        <v>6.9785500000000003</v>
      </c>
      <c r="Y40">
        <f>Table514[[#This Row],[CFNM]]/Table514[[#This Row],[CAREA]]</f>
        <v>8.4457856696793815E-2</v>
      </c>
      <c r="Z40">
        <v>2.1153300000000002</v>
      </c>
      <c r="AA40">
        <f>(Table615[[#This Row],[time]]-2)*2</f>
        <v>0.23066000000000031</v>
      </c>
      <c r="AB40">
        <v>89.545699999999997</v>
      </c>
      <c r="AC40">
        <v>19.285</v>
      </c>
      <c r="AD40">
        <f>Table615[[#This Row],[CFNM]]/Table615[[#This Row],[CAREA]]</f>
        <v>0.21536489189318975</v>
      </c>
      <c r="AE40">
        <v>2.1153300000000002</v>
      </c>
      <c r="AF40">
        <f>(Table716[[#This Row],[time]]-2)*2</f>
        <v>0.23066000000000031</v>
      </c>
      <c r="AG40">
        <v>77.864599999999996</v>
      </c>
      <c r="AH40">
        <v>18.564</v>
      </c>
      <c r="AI40">
        <f>Table716[[#This Row],[CFNM]]/Table716[[#This Row],[CAREA]]</f>
        <v>0.23841386201174861</v>
      </c>
      <c r="AJ40">
        <v>2.1153300000000002</v>
      </c>
      <c r="AK40">
        <f>(Table817[[#This Row],[time]]-2)*2</f>
        <v>0.23066000000000031</v>
      </c>
      <c r="AL40">
        <v>83.526799999999994</v>
      </c>
      <c r="AM40">
        <v>22.751000000000001</v>
      </c>
      <c r="AN40">
        <f>Table817[[#This Row],[CFNM]]/Table817[[#This Row],[CAREA]]</f>
        <v>0.27237964341983656</v>
      </c>
    </row>
    <row r="41" spans="1:40" x14ac:dyDescent="0.3">
      <c r="A41">
        <v>2.16533</v>
      </c>
      <c r="B41">
        <f>(Table110[[#This Row],[time]]-2)*2</f>
        <v>0.33065999999999995</v>
      </c>
      <c r="C41">
        <v>90.898799999999994</v>
      </c>
      <c r="D41">
        <v>7.9313700000000003</v>
      </c>
      <c r="E41">
        <f>Table110[[#This Row],[CFNM]]/Table110[[#This Row],[CAREA]]</f>
        <v>8.7254947260029844E-2</v>
      </c>
      <c r="F41">
        <v>2.16533</v>
      </c>
      <c r="G41">
        <f>(Table211[[#This Row],[time]]-2)*2</f>
        <v>0.33065999999999995</v>
      </c>
      <c r="H41">
        <v>95.3964</v>
      </c>
      <c r="I41">
        <v>6.2431200000000002</v>
      </c>
      <c r="J41">
        <f>Table211[[#This Row],[CFNM]]/Table211[[#This Row],[CAREA]]</f>
        <v>6.5443979018076151E-2</v>
      </c>
      <c r="K41">
        <v>2.16533</v>
      </c>
      <c r="L41">
        <f>(Table312[[#This Row],[time]]-2)*2</f>
        <v>0.33065999999999995</v>
      </c>
      <c r="M41">
        <v>87.757300000000001</v>
      </c>
      <c r="N41">
        <v>1.6614</v>
      </c>
      <c r="O41">
        <f>Table312[[#This Row],[CFNM]]/Table312[[#This Row],[CAREA]]</f>
        <v>1.8931758383633042E-2</v>
      </c>
      <c r="P41">
        <v>2.16533</v>
      </c>
      <c r="Q41">
        <f>(Table413[[#This Row],[time]]-2)*2</f>
        <v>0.33065999999999995</v>
      </c>
      <c r="R41">
        <v>87.633399999999995</v>
      </c>
      <c r="S41">
        <v>10.388</v>
      </c>
      <c r="T41">
        <f>Table413[[#This Row],[CFNM]]/Table413[[#This Row],[CAREA]]</f>
        <v>0.11853927840298334</v>
      </c>
      <c r="U41">
        <v>2.16533</v>
      </c>
      <c r="V41">
        <f>(Table514[[#This Row],[time]]-2)*2</f>
        <v>0.33065999999999995</v>
      </c>
      <c r="W41">
        <v>82.002399999999994</v>
      </c>
      <c r="X41">
        <v>6.1351300000000002</v>
      </c>
      <c r="Y41">
        <f>Table514[[#This Row],[CFNM]]/Table514[[#This Row],[CAREA]]</f>
        <v>7.4816468786279428E-2</v>
      </c>
      <c r="Z41">
        <v>2.16533</v>
      </c>
      <c r="AA41">
        <f>(Table615[[#This Row],[time]]-2)*2</f>
        <v>0.33065999999999995</v>
      </c>
      <c r="AB41">
        <v>89.487799999999993</v>
      </c>
      <c r="AC41">
        <v>22.215199999999999</v>
      </c>
      <c r="AD41">
        <f>Table615[[#This Row],[CFNM]]/Table615[[#This Row],[CAREA]]</f>
        <v>0.24824836458154073</v>
      </c>
      <c r="AE41">
        <v>2.16533</v>
      </c>
      <c r="AF41">
        <f>(Table716[[#This Row],[time]]-2)*2</f>
        <v>0.33065999999999995</v>
      </c>
      <c r="AG41">
        <v>77.633700000000005</v>
      </c>
      <c r="AH41">
        <v>18.173200000000001</v>
      </c>
      <c r="AI41">
        <f>Table716[[#This Row],[CFNM]]/Table716[[#This Row],[CAREA]]</f>
        <v>0.2340890618378359</v>
      </c>
      <c r="AJ41">
        <v>2.16533</v>
      </c>
      <c r="AK41">
        <f>(Table817[[#This Row],[time]]-2)*2</f>
        <v>0.33065999999999995</v>
      </c>
      <c r="AL41">
        <v>83.622799999999998</v>
      </c>
      <c r="AM41">
        <v>25.006799999999998</v>
      </c>
      <c r="AN41">
        <f>Table817[[#This Row],[CFNM]]/Table817[[#This Row],[CAREA]]</f>
        <v>0.29904284477439164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90.822599999999994</v>
      </c>
      <c r="D42">
        <v>7.5381799999999997</v>
      </c>
      <c r="E42">
        <f>Table110[[#This Row],[CFNM]]/Table110[[#This Row],[CAREA]]</f>
        <v>8.2998945196459908E-2</v>
      </c>
      <c r="F42">
        <v>2.2246999999999999</v>
      </c>
      <c r="G42">
        <f>(Table211[[#This Row],[time]]-2)*2</f>
        <v>0.4493999999999998</v>
      </c>
      <c r="H42">
        <v>95.361599999999996</v>
      </c>
      <c r="I42">
        <v>6.7226499999999998</v>
      </c>
      <c r="J42">
        <f>Table211[[#This Row],[CFNM]]/Table211[[#This Row],[CAREA]]</f>
        <v>7.0496405261656681E-2</v>
      </c>
      <c r="K42">
        <v>2.2246999999999999</v>
      </c>
      <c r="L42">
        <f>(Table312[[#This Row],[time]]-2)*2</f>
        <v>0.4493999999999998</v>
      </c>
      <c r="M42">
        <v>87.617599999999996</v>
      </c>
      <c r="N42">
        <v>1.44838</v>
      </c>
      <c r="O42">
        <f>Table312[[#This Row],[CFNM]]/Table312[[#This Row],[CAREA]]</f>
        <v>1.6530697028907436E-2</v>
      </c>
      <c r="P42">
        <v>2.2246999999999999</v>
      </c>
      <c r="Q42">
        <f>(Table413[[#This Row],[time]]-2)*2</f>
        <v>0.4493999999999998</v>
      </c>
      <c r="R42">
        <v>87.934100000000001</v>
      </c>
      <c r="S42">
        <v>11.054</v>
      </c>
      <c r="T42">
        <f>Table413[[#This Row],[CFNM]]/Table413[[#This Row],[CAREA]]</f>
        <v>0.12570777434465127</v>
      </c>
      <c r="U42">
        <v>2.2246999999999999</v>
      </c>
      <c r="V42">
        <f>(Table514[[#This Row],[time]]-2)*2</f>
        <v>0.4493999999999998</v>
      </c>
      <c r="W42">
        <v>81.505899999999997</v>
      </c>
      <c r="X42">
        <v>5.8368200000000003</v>
      </c>
      <c r="Y42">
        <f>Table514[[#This Row],[CFNM]]/Table514[[#This Row],[CAREA]]</f>
        <v>7.1612239113978265E-2</v>
      </c>
      <c r="Z42">
        <v>2.2246999999999999</v>
      </c>
      <c r="AA42">
        <f>(Table615[[#This Row],[time]]-2)*2</f>
        <v>0.4493999999999998</v>
      </c>
      <c r="AB42">
        <v>89.358500000000006</v>
      </c>
      <c r="AC42">
        <v>23.635400000000001</v>
      </c>
      <c r="AD42">
        <f>Table615[[#This Row],[CFNM]]/Table615[[#This Row],[CAREA]]</f>
        <v>0.26450085889982483</v>
      </c>
      <c r="AE42">
        <v>2.2246999999999999</v>
      </c>
      <c r="AF42">
        <f>(Table716[[#This Row],[time]]-2)*2</f>
        <v>0.4493999999999998</v>
      </c>
      <c r="AG42">
        <v>77.523200000000003</v>
      </c>
      <c r="AH42">
        <v>18.010300000000001</v>
      </c>
      <c r="AI42">
        <f>Table716[[#This Row],[CFNM]]/Table716[[#This Row],[CAREA]]</f>
        <v>0.23232142120036325</v>
      </c>
      <c r="AJ42">
        <v>2.2246999999999999</v>
      </c>
      <c r="AK42">
        <f>(Table817[[#This Row],[time]]-2)*2</f>
        <v>0.4493999999999998</v>
      </c>
      <c r="AL42">
        <v>83.461600000000004</v>
      </c>
      <c r="AM42">
        <v>26.104700000000001</v>
      </c>
      <c r="AN42">
        <f>Table817[[#This Row],[CFNM]]/Table817[[#This Row],[CAREA]]</f>
        <v>0.31277497675577748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90.710800000000006</v>
      </c>
      <c r="D43">
        <v>6.6832399999999996</v>
      </c>
      <c r="E43">
        <f>Table110[[#This Row],[CFNM]]/Table110[[#This Row],[CAREA]]</f>
        <v>7.3676342839000417E-2</v>
      </c>
      <c r="F43">
        <v>2.2668900000000001</v>
      </c>
      <c r="G43">
        <f>(Table211[[#This Row],[time]]-2)*2</f>
        <v>0.53378000000000014</v>
      </c>
      <c r="H43">
        <v>95.220600000000005</v>
      </c>
      <c r="I43">
        <v>7.7285500000000003</v>
      </c>
      <c r="J43">
        <f>Table211[[#This Row],[CFNM]]/Table211[[#This Row],[CAREA]]</f>
        <v>8.1164684952625799E-2</v>
      </c>
      <c r="K43">
        <v>2.2668900000000001</v>
      </c>
      <c r="L43">
        <f>(Table312[[#This Row],[time]]-2)*2</f>
        <v>0.53378000000000014</v>
      </c>
      <c r="M43">
        <v>87.235100000000003</v>
      </c>
      <c r="N43">
        <v>1.02854</v>
      </c>
      <c r="O43">
        <f>Table312[[#This Row],[CFNM]]/Table312[[#This Row],[CAREA]]</f>
        <v>1.1790437564695862E-2</v>
      </c>
      <c r="P43">
        <v>2.2668900000000001</v>
      </c>
      <c r="Q43">
        <f>(Table413[[#This Row],[time]]-2)*2</f>
        <v>0.53378000000000014</v>
      </c>
      <c r="R43">
        <v>88.625500000000002</v>
      </c>
      <c r="S43">
        <v>12.5466</v>
      </c>
      <c r="T43">
        <f>Table413[[#This Row],[CFNM]]/Table413[[#This Row],[CAREA]]</f>
        <v>0.14156873586044647</v>
      </c>
      <c r="U43">
        <v>2.2668900000000001</v>
      </c>
      <c r="V43">
        <f>(Table514[[#This Row],[time]]-2)*2</f>
        <v>0.53378000000000014</v>
      </c>
      <c r="W43">
        <v>81.128</v>
      </c>
      <c r="X43">
        <v>5.1140999999999996</v>
      </c>
      <c r="Y43">
        <f>Table514[[#This Row],[CFNM]]/Table514[[#This Row],[CAREA]]</f>
        <v>6.3037422344936395E-2</v>
      </c>
      <c r="Z43">
        <v>2.2668900000000001</v>
      </c>
      <c r="AA43">
        <f>(Table615[[#This Row],[time]]-2)*2</f>
        <v>0.53378000000000014</v>
      </c>
      <c r="AB43">
        <v>92.524100000000004</v>
      </c>
      <c r="AC43">
        <v>26.804099999999998</v>
      </c>
      <c r="AD43">
        <f>Table615[[#This Row],[CFNM]]/Table615[[#This Row],[CAREA]]</f>
        <v>0.28969857583051334</v>
      </c>
      <c r="AE43">
        <v>2.2668900000000001</v>
      </c>
      <c r="AF43">
        <f>(Table716[[#This Row],[time]]-2)*2</f>
        <v>0.53378000000000014</v>
      </c>
      <c r="AG43">
        <v>77.534599999999998</v>
      </c>
      <c r="AH43">
        <v>17.665500000000002</v>
      </c>
      <c r="AI43">
        <f>Table716[[#This Row],[CFNM]]/Table716[[#This Row],[CAREA]]</f>
        <v>0.22784021585201963</v>
      </c>
      <c r="AJ43">
        <v>2.2668900000000001</v>
      </c>
      <c r="AK43">
        <f>(Table817[[#This Row],[time]]-2)*2</f>
        <v>0.53378000000000014</v>
      </c>
      <c r="AL43">
        <v>82.904700000000005</v>
      </c>
      <c r="AM43">
        <v>28.813400000000001</v>
      </c>
      <c r="AN43">
        <f>Table817[[#This Row],[CFNM]]/Table817[[#This Row],[CAREA]]</f>
        <v>0.3475484502084924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90.598600000000005</v>
      </c>
      <c r="D44">
        <v>6.05253</v>
      </c>
      <c r="E44">
        <f>Table110[[#This Row],[CFNM]]/Table110[[#This Row],[CAREA]]</f>
        <v>6.6805999209700803E-2</v>
      </c>
      <c r="F44">
        <v>2.3262700000000001</v>
      </c>
      <c r="G44">
        <f>(Table211[[#This Row],[time]]-2)*2</f>
        <v>0.65254000000000012</v>
      </c>
      <c r="H44">
        <v>95.179599999999994</v>
      </c>
      <c r="I44">
        <v>8.4048200000000008</v>
      </c>
      <c r="J44">
        <f>Table211[[#This Row],[CFNM]]/Table211[[#This Row],[CAREA]]</f>
        <v>8.8304846836927256E-2</v>
      </c>
      <c r="K44">
        <v>2.3262700000000001</v>
      </c>
      <c r="L44">
        <f>(Table312[[#This Row],[time]]-2)*2</f>
        <v>0.65254000000000012</v>
      </c>
      <c r="M44">
        <v>86.220600000000005</v>
      </c>
      <c r="N44">
        <v>0.94566799999999995</v>
      </c>
      <c r="O44">
        <f>Table312[[#This Row],[CFNM]]/Table312[[#This Row],[CAREA]]</f>
        <v>1.0968005325873399E-2</v>
      </c>
      <c r="P44">
        <v>2.3262700000000001</v>
      </c>
      <c r="Q44">
        <f>(Table413[[#This Row],[time]]-2)*2</f>
        <v>0.65254000000000012</v>
      </c>
      <c r="R44">
        <v>89.225899999999996</v>
      </c>
      <c r="S44">
        <v>13.691700000000001</v>
      </c>
      <c r="T44">
        <f>Table413[[#This Row],[CFNM]]/Table413[[#This Row],[CAREA]]</f>
        <v>0.15344983911622076</v>
      </c>
      <c r="U44">
        <v>2.3262700000000001</v>
      </c>
      <c r="V44">
        <f>(Table514[[#This Row],[time]]-2)*2</f>
        <v>0.65254000000000012</v>
      </c>
      <c r="W44">
        <v>80.084900000000005</v>
      </c>
      <c r="X44">
        <v>4.7473099999999997</v>
      </c>
      <c r="Y44">
        <f>Table514[[#This Row],[CFNM]]/Table514[[#This Row],[CAREA]]</f>
        <v>5.927846572824589E-2</v>
      </c>
      <c r="Z44">
        <v>2.3262700000000001</v>
      </c>
      <c r="AA44">
        <f>(Table615[[#This Row],[time]]-2)*2</f>
        <v>0.65254000000000012</v>
      </c>
      <c r="AB44">
        <v>92.561400000000006</v>
      </c>
      <c r="AC44">
        <v>29.309100000000001</v>
      </c>
      <c r="AD44">
        <f>Table615[[#This Row],[CFNM]]/Table615[[#This Row],[CAREA]]</f>
        <v>0.31664495135121118</v>
      </c>
      <c r="AE44">
        <v>2.3262700000000001</v>
      </c>
      <c r="AF44">
        <f>(Table716[[#This Row],[time]]-2)*2</f>
        <v>0.65254000000000012</v>
      </c>
      <c r="AG44">
        <v>77.426599999999993</v>
      </c>
      <c r="AH44">
        <v>17.407900000000001</v>
      </c>
      <c r="AI44">
        <f>Table716[[#This Row],[CFNM]]/Table716[[#This Row],[CAREA]]</f>
        <v>0.22483100123213473</v>
      </c>
      <c r="AJ44">
        <v>2.3262700000000001</v>
      </c>
      <c r="AK44">
        <f>(Table817[[#This Row],[time]]-2)*2</f>
        <v>0.65254000000000012</v>
      </c>
      <c r="AL44">
        <v>82.434100000000001</v>
      </c>
      <c r="AM44">
        <v>31.023099999999999</v>
      </c>
      <c r="AN44">
        <f>Table817[[#This Row],[CFNM]]/Table817[[#This Row],[CAREA]]</f>
        <v>0.37633819014218628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90.387100000000004</v>
      </c>
      <c r="D45">
        <v>5.4286899999999996</v>
      </c>
      <c r="E45">
        <f>Table110[[#This Row],[CFNM]]/Table110[[#This Row],[CAREA]]</f>
        <v>6.0060451104195174E-2</v>
      </c>
      <c r="F45">
        <v>2.3684599999999998</v>
      </c>
      <c r="G45">
        <f>(Table211[[#This Row],[time]]-2)*2</f>
        <v>0.73691999999999958</v>
      </c>
      <c r="H45">
        <v>95.321700000000007</v>
      </c>
      <c r="I45">
        <v>9.03064</v>
      </c>
      <c r="J45">
        <f>Table211[[#This Row],[CFNM]]/Table211[[#This Row],[CAREA]]</f>
        <v>9.4738553760581268E-2</v>
      </c>
      <c r="K45">
        <v>2.3684599999999998</v>
      </c>
      <c r="L45">
        <f>(Table312[[#This Row],[time]]-2)*2</f>
        <v>0.73691999999999958</v>
      </c>
      <c r="M45">
        <v>85.304599999999994</v>
      </c>
      <c r="N45">
        <v>1.1125499999999999</v>
      </c>
      <c r="O45">
        <f>Table312[[#This Row],[CFNM]]/Table312[[#This Row],[CAREA]]</f>
        <v>1.3042086827674005E-2</v>
      </c>
      <c r="P45">
        <v>2.3684599999999998</v>
      </c>
      <c r="Q45">
        <f>(Table413[[#This Row],[time]]-2)*2</f>
        <v>0.73691999999999958</v>
      </c>
      <c r="R45">
        <v>89.945499999999996</v>
      </c>
      <c r="S45">
        <v>14.9757</v>
      </c>
      <c r="T45">
        <f>Table413[[#This Row],[CFNM]]/Table413[[#This Row],[CAREA]]</f>
        <v>0.16649749014681112</v>
      </c>
      <c r="U45">
        <v>2.3684599999999998</v>
      </c>
      <c r="V45">
        <f>(Table514[[#This Row],[time]]-2)*2</f>
        <v>0.73691999999999958</v>
      </c>
      <c r="W45">
        <v>78.364000000000004</v>
      </c>
      <c r="X45">
        <v>4.4515500000000001</v>
      </c>
      <c r="Y45">
        <f>Table514[[#This Row],[CFNM]]/Table514[[#This Row],[CAREA]]</f>
        <v>5.6806058904599048E-2</v>
      </c>
      <c r="Z45">
        <v>2.3684599999999998</v>
      </c>
      <c r="AA45">
        <f>(Table615[[#This Row],[time]]-2)*2</f>
        <v>0.73691999999999958</v>
      </c>
      <c r="AB45">
        <v>92.508200000000002</v>
      </c>
      <c r="AC45">
        <v>31.852499999999999</v>
      </c>
      <c r="AD45">
        <f>Table615[[#This Row],[CFNM]]/Table615[[#This Row],[CAREA]]</f>
        <v>0.34432082777526746</v>
      </c>
      <c r="AE45">
        <v>2.3684599999999998</v>
      </c>
      <c r="AF45">
        <f>(Table716[[#This Row],[time]]-2)*2</f>
        <v>0.73691999999999958</v>
      </c>
      <c r="AG45">
        <v>77.020899999999997</v>
      </c>
      <c r="AH45">
        <v>17.241900000000001</v>
      </c>
      <c r="AI45">
        <f>Table716[[#This Row],[CFNM]]/Table716[[#This Row],[CAREA]]</f>
        <v>0.22386001721610629</v>
      </c>
      <c r="AJ45">
        <v>2.3684599999999998</v>
      </c>
      <c r="AK45">
        <f>(Table817[[#This Row],[time]]-2)*2</f>
        <v>0.73691999999999958</v>
      </c>
      <c r="AL45">
        <v>82.078599999999994</v>
      </c>
      <c r="AM45">
        <v>33.605800000000002</v>
      </c>
      <c r="AN45">
        <f>Table817[[#This Row],[CFNM]]/Table817[[#This Row],[CAREA]]</f>
        <v>0.40943437144395745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89.930800000000005</v>
      </c>
      <c r="D46">
        <v>4.9017099999999996</v>
      </c>
      <c r="E46">
        <f>Table110[[#This Row],[CFNM]]/Table110[[#This Row],[CAREA]]</f>
        <v>5.4505353004754759E-2</v>
      </c>
      <c r="F46">
        <v>2.4278300000000002</v>
      </c>
      <c r="G46">
        <f>(Table211[[#This Row],[time]]-2)*2</f>
        <v>0.85566000000000031</v>
      </c>
      <c r="H46">
        <v>95.425899999999999</v>
      </c>
      <c r="I46">
        <v>9.6114300000000004</v>
      </c>
      <c r="J46">
        <f>Table211[[#This Row],[CFNM]]/Table211[[#This Row],[CAREA]]</f>
        <v>0.10072139744031756</v>
      </c>
      <c r="K46">
        <v>2.4278300000000002</v>
      </c>
      <c r="L46">
        <f>(Table312[[#This Row],[time]]-2)*2</f>
        <v>0.85566000000000031</v>
      </c>
      <c r="M46">
        <v>84.517600000000002</v>
      </c>
      <c r="N46">
        <v>1.38693</v>
      </c>
      <c r="O46">
        <f>Table312[[#This Row],[CFNM]]/Table312[[#This Row],[CAREA]]</f>
        <v>1.6409954849640786E-2</v>
      </c>
      <c r="P46">
        <v>2.4278300000000002</v>
      </c>
      <c r="Q46">
        <f>(Table413[[#This Row],[time]]-2)*2</f>
        <v>0.85566000000000031</v>
      </c>
      <c r="R46">
        <v>90.441500000000005</v>
      </c>
      <c r="S46">
        <v>16.573599999999999</v>
      </c>
      <c r="T46">
        <f>Table413[[#This Row],[CFNM]]/Table413[[#This Row],[CAREA]]</f>
        <v>0.183252157471957</v>
      </c>
      <c r="U46">
        <v>2.4278300000000002</v>
      </c>
      <c r="V46">
        <f>(Table514[[#This Row],[time]]-2)*2</f>
        <v>0.85566000000000031</v>
      </c>
      <c r="W46">
        <v>76.605999999999995</v>
      </c>
      <c r="X46">
        <v>4.3319299999999998</v>
      </c>
      <c r="Y46">
        <f>Table514[[#This Row],[CFNM]]/Table514[[#This Row],[CAREA]]</f>
        <v>5.6548181604574053E-2</v>
      </c>
      <c r="Z46">
        <v>2.4278300000000002</v>
      </c>
      <c r="AA46">
        <f>(Table615[[#This Row],[time]]-2)*2</f>
        <v>0.85566000000000031</v>
      </c>
      <c r="AB46">
        <v>93.683499999999995</v>
      </c>
      <c r="AC46">
        <v>34.6432</v>
      </c>
      <c r="AD46">
        <f>Table615[[#This Row],[CFNM]]/Table615[[#This Row],[CAREA]]</f>
        <v>0.36978977087747578</v>
      </c>
      <c r="AE46">
        <v>2.4278300000000002</v>
      </c>
      <c r="AF46">
        <f>(Table716[[#This Row],[time]]-2)*2</f>
        <v>0.85566000000000031</v>
      </c>
      <c r="AG46">
        <v>76.578400000000002</v>
      </c>
      <c r="AH46">
        <v>17.052</v>
      </c>
      <c r="AI46">
        <f>Table716[[#This Row],[CFNM]]/Table716[[#This Row],[CAREA]]</f>
        <v>0.22267375656843183</v>
      </c>
      <c r="AJ46">
        <v>2.4278300000000002</v>
      </c>
      <c r="AK46">
        <f>(Table817[[#This Row],[time]]-2)*2</f>
        <v>0.85566000000000031</v>
      </c>
      <c r="AL46">
        <v>81.565200000000004</v>
      </c>
      <c r="AM46">
        <v>36.707000000000001</v>
      </c>
      <c r="AN46">
        <f>Table817[[#This Row],[CFNM]]/Table817[[#This Row],[CAREA]]</f>
        <v>0.45003261194725203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89.540300000000002</v>
      </c>
      <c r="D47">
        <v>4.7654800000000002</v>
      </c>
      <c r="E47">
        <f>Table110[[#This Row],[CFNM]]/Table110[[#This Row],[CAREA]]</f>
        <v>5.3221621995905757E-2</v>
      </c>
      <c r="F47">
        <v>2.4542000000000002</v>
      </c>
      <c r="G47">
        <f>(Table211[[#This Row],[time]]-2)*2</f>
        <v>0.90840000000000032</v>
      </c>
      <c r="H47">
        <v>95.561899999999994</v>
      </c>
      <c r="I47">
        <v>10.072900000000001</v>
      </c>
      <c r="J47">
        <f>Table211[[#This Row],[CFNM]]/Table211[[#This Row],[CAREA]]</f>
        <v>0.10540707122817777</v>
      </c>
      <c r="K47">
        <v>2.4542000000000002</v>
      </c>
      <c r="L47">
        <f>(Table312[[#This Row],[time]]-2)*2</f>
        <v>0.90840000000000032</v>
      </c>
      <c r="M47">
        <v>83.938699999999997</v>
      </c>
      <c r="N47">
        <v>1.6385000000000001</v>
      </c>
      <c r="O47">
        <f>Table312[[#This Row],[CFNM]]/Table312[[#This Row],[CAREA]]</f>
        <v>1.9520197477444851E-2</v>
      </c>
      <c r="P47">
        <v>2.4542000000000002</v>
      </c>
      <c r="Q47">
        <f>(Table413[[#This Row],[time]]-2)*2</f>
        <v>0.90840000000000032</v>
      </c>
      <c r="R47">
        <v>90.669399999999996</v>
      </c>
      <c r="S47">
        <v>18.091200000000001</v>
      </c>
      <c r="T47">
        <f>Table413[[#This Row],[CFNM]]/Table413[[#This Row],[CAREA]]</f>
        <v>0.19952927889673916</v>
      </c>
      <c r="U47">
        <v>2.4542000000000002</v>
      </c>
      <c r="V47">
        <f>(Table514[[#This Row],[time]]-2)*2</f>
        <v>0.90840000000000032</v>
      </c>
      <c r="W47">
        <v>74.294300000000007</v>
      </c>
      <c r="X47">
        <v>4.3680599999999998</v>
      </c>
      <c r="Y47">
        <f>Table514[[#This Row],[CFNM]]/Table514[[#This Row],[CAREA]]</f>
        <v>5.8794012461252064E-2</v>
      </c>
      <c r="Z47">
        <v>2.4542000000000002</v>
      </c>
      <c r="AA47">
        <f>(Table615[[#This Row],[time]]-2)*2</f>
        <v>0.90840000000000032</v>
      </c>
      <c r="AB47">
        <v>94.573099999999997</v>
      </c>
      <c r="AC47">
        <v>37.031999999999996</v>
      </c>
      <c r="AD47">
        <f>Table615[[#This Row],[CFNM]]/Table615[[#This Row],[CAREA]]</f>
        <v>0.39157011877584641</v>
      </c>
      <c r="AE47">
        <v>2.4542000000000002</v>
      </c>
      <c r="AF47">
        <f>(Table716[[#This Row],[time]]-2)*2</f>
        <v>0.90840000000000032</v>
      </c>
      <c r="AG47">
        <v>76.422499999999999</v>
      </c>
      <c r="AH47">
        <v>16.885200000000001</v>
      </c>
      <c r="AI47">
        <f>Table716[[#This Row],[CFNM]]/Table716[[#This Row],[CAREA]]</f>
        <v>0.22094540220484807</v>
      </c>
      <c r="AJ47">
        <v>2.4542000000000002</v>
      </c>
      <c r="AK47">
        <f>(Table817[[#This Row],[time]]-2)*2</f>
        <v>0.90840000000000032</v>
      </c>
      <c r="AL47">
        <v>81.042900000000003</v>
      </c>
      <c r="AM47">
        <v>39.543599999999998</v>
      </c>
      <c r="AN47">
        <f>Table817[[#This Row],[CFNM]]/Table817[[#This Row],[CAREA]]</f>
        <v>0.48793416819980523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88.980400000000003</v>
      </c>
      <c r="D48">
        <v>4.7248599999999996</v>
      </c>
      <c r="E48">
        <f>Table110[[#This Row],[CFNM]]/Table110[[#This Row],[CAREA]]</f>
        <v>5.310000854120682E-2</v>
      </c>
      <c r="F48">
        <v>2.5061499999999999</v>
      </c>
      <c r="G48">
        <f>(Table211[[#This Row],[time]]-2)*2</f>
        <v>1.0122999999999998</v>
      </c>
      <c r="H48">
        <v>96.436300000000003</v>
      </c>
      <c r="I48">
        <v>10.845599999999999</v>
      </c>
      <c r="J48">
        <f>Table211[[#This Row],[CFNM]]/Table211[[#This Row],[CAREA]]</f>
        <v>0.11246387511756464</v>
      </c>
      <c r="K48">
        <v>2.5061499999999999</v>
      </c>
      <c r="L48">
        <f>(Table312[[#This Row],[time]]-2)*2</f>
        <v>1.0122999999999998</v>
      </c>
      <c r="M48">
        <v>83.426900000000003</v>
      </c>
      <c r="N48">
        <v>1.88045</v>
      </c>
      <c r="O48">
        <f>Table312[[#This Row],[CFNM]]/Table312[[#This Row],[CAREA]]</f>
        <v>2.2540091984719554E-2</v>
      </c>
      <c r="P48">
        <v>2.5061499999999999</v>
      </c>
      <c r="Q48">
        <f>(Table413[[#This Row],[time]]-2)*2</f>
        <v>1.0122999999999998</v>
      </c>
      <c r="R48">
        <v>90.673900000000003</v>
      </c>
      <c r="S48">
        <v>20.2623</v>
      </c>
      <c r="T48">
        <f>Table413[[#This Row],[CFNM]]/Table413[[#This Row],[CAREA]]</f>
        <v>0.22346342221962437</v>
      </c>
      <c r="U48">
        <v>2.5061499999999999</v>
      </c>
      <c r="V48">
        <f>(Table514[[#This Row],[time]]-2)*2</f>
        <v>1.0122999999999998</v>
      </c>
      <c r="W48">
        <v>73.265299999999996</v>
      </c>
      <c r="X48">
        <v>4.2825899999999999</v>
      </c>
      <c r="Y48">
        <f>Table514[[#This Row],[CFNM]]/Table514[[#This Row],[CAREA]]</f>
        <v>5.8453183157647616E-2</v>
      </c>
      <c r="Z48">
        <v>2.5061499999999999</v>
      </c>
      <c r="AA48">
        <f>(Table615[[#This Row],[time]]-2)*2</f>
        <v>1.0122999999999998</v>
      </c>
      <c r="AB48">
        <v>94.653199999999998</v>
      </c>
      <c r="AC48">
        <v>40.347900000000003</v>
      </c>
      <c r="AD48">
        <f>Table615[[#This Row],[CFNM]]/Table615[[#This Row],[CAREA]]</f>
        <v>0.42627084979694296</v>
      </c>
      <c r="AE48">
        <v>2.5061499999999999</v>
      </c>
      <c r="AF48">
        <f>(Table716[[#This Row],[time]]-2)*2</f>
        <v>1.0122999999999998</v>
      </c>
      <c r="AG48">
        <v>76.302400000000006</v>
      </c>
      <c r="AH48">
        <v>16.535699999999999</v>
      </c>
      <c r="AI48">
        <f>Table716[[#This Row],[CFNM]]/Table716[[#This Row],[CAREA]]</f>
        <v>0.21671271152676713</v>
      </c>
      <c r="AJ48">
        <v>2.5061499999999999</v>
      </c>
      <c r="AK48">
        <f>(Table817[[#This Row],[time]]-2)*2</f>
        <v>1.0122999999999998</v>
      </c>
      <c r="AL48">
        <v>80.543000000000006</v>
      </c>
      <c r="AM48">
        <v>43.403700000000001</v>
      </c>
      <c r="AN48">
        <f>Table817[[#This Row],[CFNM]]/Table817[[#This Row],[CAREA]]</f>
        <v>0.53888854400754871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88.372</v>
      </c>
      <c r="D49">
        <v>4.7793400000000004</v>
      </c>
      <c r="E49">
        <f>Table110[[#This Row],[CFNM]]/Table110[[#This Row],[CAREA]]</f>
        <v>5.4082062191644416E-2</v>
      </c>
      <c r="F49">
        <v>2.5507599999999999</v>
      </c>
      <c r="G49">
        <f>(Table211[[#This Row],[time]]-2)*2</f>
        <v>1.1015199999999998</v>
      </c>
      <c r="H49">
        <v>96.785799999999995</v>
      </c>
      <c r="I49">
        <v>11.5441</v>
      </c>
      <c r="J49">
        <f>Table211[[#This Row],[CFNM]]/Table211[[#This Row],[CAREA]]</f>
        <v>0.11927472831758379</v>
      </c>
      <c r="K49">
        <v>2.5507599999999999</v>
      </c>
      <c r="L49">
        <f>(Table312[[#This Row],[time]]-2)*2</f>
        <v>1.1015199999999998</v>
      </c>
      <c r="M49">
        <v>82.332300000000004</v>
      </c>
      <c r="N49">
        <v>2.1321099999999999</v>
      </c>
      <c r="O49">
        <f>Table312[[#This Row],[CFNM]]/Table312[[#This Row],[CAREA]]</f>
        <v>2.5896397890014002E-2</v>
      </c>
      <c r="P49">
        <v>2.5507599999999999</v>
      </c>
      <c r="Q49">
        <f>(Table413[[#This Row],[time]]-2)*2</f>
        <v>1.1015199999999998</v>
      </c>
      <c r="R49">
        <v>90.685400000000001</v>
      </c>
      <c r="S49">
        <v>22.011399999999998</v>
      </c>
      <c r="T49">
        <f>Table413[[#This Row],[CFNM]]/Table413[[#This Row],[CAREA]]</f>
        <v>0.24272264333619301</v>
      </c>
      <c r="U49">
        <v>2.5507599999999999</v>
      </c>
      <c r="V49">
        <f>(Table514[[#This Row],[time]]-2)*2</f>
        <v>1.1015199999999998</v>
      </c>
      <c r="W49">
        <v>71.590800000000002</v>
      </c>
      <c r="X49">
        <v>4.1189600000000004</v>
      </c>
      <c r="Y49">
        <f>Table514[[#This Row],[CFNM]]/Table514[[#This Row],[CAREA]]</f>
        <v>5.7534767037105333E-2</v>
      </c>
      <c r="Z49">
        <v>2.5507599999999999</v>
      </c>
      <c r="AA49">
        <f>(Table615[[#This Row],[time]]-2)*2</f>
        <v>1.1015199999999998</v>
      </c>
      <c r="AB49">
        <v>94.384900000000002</v>
      </c>
      <c r="AC49">
        <v>42.891500000000001</v>
      </c>
      <c r="AD49">
        <f>Table615[[#This Row],[CFNM]]/Table615[[#This Row],[CAREA]]</f>
        <v>0.45443180000190708</v>
      </c>
      <c r="AE49">
        <v>2.5507599999999999</v>
      </c>
      <c r="AF49">
        <f>(Table716[[#This Row],[time]]-2)*2</f>
        <v>1.1015199999999998</v>
      </c>
      <c r="AG49">
        <v>75.479500000000002</v>
      </c>
      <c r="AH49">
        <v>16.2897</v>
      </c>
      <c r="AI49">
        <f>Table716[[#This Row],[CFNM]]/Table716[[#This Row],[CAREA]]</f>
        <v>0.21581621499877449</v>
      </c>
      <c r="AJ49">
        <v>2.5507599999999999</v>
      </c>
      <c r="AK49">
        <f>(Table817[[#This Row],[time]]-2)*2</f>
        <v>1.1015199999999998</v>
      </c>
      <c r="AL49">
        <v>80.052800000000005</v>
      </c>
      <c r="AM49">
        <v>46.384700000000002</v>
      </c>
      <c r="AN49">
        <f>Table817[[#This Row],[CFNM]]/Table817[[#This Row],[CAREA]]</f>
        <v>0.57942632862310872</v>
      </c>
    </row>
    <row r="50" spans="1:40" x14ac:dyDescent="0.3">
      <c r="A50">
        <v>2.60453</v>
      </c>
      <c r="B50">
        <f>(Table110[[#This Row],[time]]-2)*2</f>
        <v>1.20906</v>
      </c>
      <c r="C50">
        <v>87.751199999999997</v>
      </c>
      <c r="D50">
        <v>4.8894599999999997</v>
      </c>
      <c r="E50">
        <f>Table110[[#This Row],[CFNM]]/Table110[[#This Row],[CAREA]]</f>
        <v>5.5719579903180806E-2</v>
      </c>
      <c r="F50">
        <v>2.60453</v>
      </c>
      <c r="G50">
        <f>(Table211[[#This Row],[time]]-2)*2</f>
        <v>1.20906</v>
      </c>
      <c r="H50">
        <v>97.127499999999998</v>
      </c>
      <c r="I50">
        <v>12.853899999999999</v>
      </c>
      <c r="J50">
        <f>Table211[[#This Row],[CFNM]]/Table211[[#This Row],[CAREA]]</f>
        <v>0.13234048029651746</v>
      </c>
      <c r="K50">
        <v>2.60453</v>
      </c>
      <c r="L50">
        <f>(Table312[[#This Row],[time]]-2)*2</f>
        <v>1.20906</v>
      </c>
      <c r="M50">
        <v>81.771699999999996</v>
      </c>
      <c r="N50">
        <v>2.4194300000000002</v>
      </c>
      <c r="O50">
        <f>Table312[[#This Row],[CFNM]]/Table312[[#This Row],[CAREA]]</f>
        <v>2.9587620166879255E-2</v>
      </c>
      <c r="P50">
        <v>2.60453</v>
      </c>
      <c r="Q50">
        <f>(Table413[[#This Row],[time]]-2)*2</f>
        <v>1.20906</v>
      </c>
      <c r="R50">
        <v>90.548900000000003</v>
      </c>
      <c r="S50">
        <v>24.287400000000002</v>
      </c>
      <c r="T50">
        <f>Table413[[#This Row],[CFNM]]/Table413[[#This Row],[CAREA]]</f>
        <v>0.26822413082875662</v>
      </c>
      <c r="U50">
        <v>2.60453</v>
      </c>
      <c r="V50">
        <f>(Table514[[#This Row],[time]]-2)*2</f>
        <v>1.20906</v>
      </c>
      <c r="W50">
        <v>70.444500000000005</v>
      </c>
      <c r="X50">
        <v>3.84131</v>
      </c>
      <c r="Y50">
        <f>Table514[[#This Row],[CFNM]]/Table514[[#This Row],[CAREA]]</f>
        <v>5.4529594219562917E-2</v>
      </c>
      <c r="Z50">
        <v>2.60453</v>
      </c>
      <c r="AA50">
        <f>(Table615[[#This Row],[time]]-2)*2</f>
        <v>1.20906</v>
      </c>
      <c r="AB50">
        <v>94.594300000000004</v>
      </c>
      <c r="AC50">
        <v>46.407699999999998</v>
      </c>
      <c r="AD50">
        <f>Table615[[#This Row],[CFNM]]/Table615[[#This Row],[CAREA]]</f>
        <v>0.4905972135741794</v>
      </c>
      <c r="AE50">
        <v>2.60453</v>
      </c>
      <c r="AF50">
        <f>(Table716[[#This Row],[time]]-2)*2</f>
        <v>1.20906</v>
      </c>
      <c r="AG50">
        <v>75.350700000000003</v>
      </c>
      <c r="AH50">
        <v>15.901</v>
      </c>
      <c r="AI50">
        <f>Table716[[#This Row],[CFNM]]/Table716[[#This Row],[CAREA]]</f>
        <v>0.21102657307762235</v>
      </c>
      <c r="AJ50">
        <v>2.60453</v>
      </c>
      <c r="AK50">
        <f>(Table817[[#This Row],[time]]-2)*2</f>
        <v>1.20906</v>
      </c>
      <c r="AL50">
        <v>79.3673</v>
      </c>
      <c r="AM50">
        <v>50.357500000000002</v>
      </c>
      <c r="AN50">
        <f>Table817[[#This Row],[CFNM]]/Table817[[#This Row],[CAREA]]</f>
        <v>0.63448674706081731</v>
      </c>
    </row>
    <row r="51" spans="1:40" x14ac:dyDescent="0.3">
      <c r="A51">
        <v>2.65273</v>
      </c>
      <c r="B51">
        <f>(Table110[[#This Row],[time]]-2)*2</f>
        <v>1.3054600000000001</v>
      </c>
      <c r="C51">
        <v>87.133799999999994</v>
      </c>
      <c r="D51">
        <v>4.9851799999999997</v>
      </c>
      <c r="E51">
        <f>Table110[[#This Row],[CFNM]]/Table110[[#This Row],[CAREA]]</f>
        <v>5.7212929999609793E-2</v>
      </c>
      <c r="F51">
        <v>2.65273</v>
      </c>
      <c r="G51">
        <f>(Table211[[#This Row],[time]]-2)*2</f>
        <v>1.3054600000000001</v>
      </c>
      <c r="H51">
        <v>97.755300000000005</v>
      </c>
      <c r="I51">
        <v>13.995200000000001</v>
      </c>
      <c r="J51">
        <f>Table211[[#This Row],[CFNM]]/Table211[[#This Row],[CAREA]]</f>
        <v>0.14316563910089786</v>
      </c>
      <c r="K51">
        <v>2.65273</v>
      </c>
      <c r="L51">
        <f>(Table312[[#This Row],[time]]-2)*2</f>
        <v>1.3054600000000001</v>
      </c>
      <c r="M51">
        <v>81.702799999999996</v>
      </c>
      <c r="N51">
        <v>2.6245099999999999</v>
      </c>
      <c r="O51">
        <f>Table312[[#This Row],[CFNM]]/Table312[[#This Row],[CAREA]]</f>
        <v>3.2122644511571208E-2</v>
      </c>
      <c r="P51">
        <v>2.65273</v>
      </c>
      <c r="Q51">
        <f>(Table413[[#This Row],[time]]-2)*2</f>
        <v>1.3054600000000001</v>
      </c>
      <c r="R51">
        <v>90.243700000000004</v>
      </c>
      <c r="S51">
        <v>26.038</v>
      </c>
      <c r="T51">
        <f>Table413[[#This Row],[CFNM]]/Table413[[#This Row],[CAREA]]</f>
        <v>0.28852983643179525</v>
      </c>
      <c r="U51">
        <v>2.65273</v>
      </c>
      <c r="V51">
        <f>(Table514[[#This Row],[time]]-2)*2</f>
        <v>1.3054600000000001</v>
      </c>
      <c r="W51">
        <v>69.677000000000007</v>
      </c>
      <c r="X51">
        <v>3.6218599999999999</v>
      </c>
      <c r="Y51">
        <f>Table514[[#This Row],[CFNM]]/Table514[[#This Row],[CAREA]]</f>
        <v>5.1980710995019871E-2</v>
      </c>
      <c r="Z51">
        <v>2.65273</v>
      </c>
      <c r="AA51">
        <f>(Table615[[#This Row],[time]]-2)*2</f>
        <v>1.3054600000000001</v>
      </c>
      <c r="AB51">
        <v>94.417199999999994</v>
      </c>
      <c r="AC51">
        <v>49.066899999999997</v>
      </c>
      <c r="AD51">
        <f>Table615[[#This Row],[CFNM]]/Table615[[#This Row],[CAREA]]</f>
        <v>0.5196817952661168</v>
      </c>
      <c r="AE51">
        <v>2.65273</v>
      </c>
      <c r="AF51">
        <f>(Table716[[#This Row],[time]]-2)*2</f>
        <v>1.3054600000000001</v>
      </c>
      <c r="AG51">
        <v>74.701899999999995</v>
      </c>
      <c r="AH51">
        <v>15.549899999999999</v>
      </c>
      <c r="AI51">
        <f>Table716[[#This Row],[CFNM]]/Table716[[#This Row],[CAREA]]</f>
        <v>0.20815936408578631</v>
      </c>
      <c r="AJ51">
        <v>2.65273</v>
      </c>
      <c r="AK51">
        <f>(Table817[[#This Row],[time]]-2)*2</f>
        <v>1.3054600000000001</v>
      </c>
      <c r="AL51">
        <v>78.860799999999998</v>
      </c>
      <c r="AM51">
        <v>53.299500000000002</v>
      </c>
      <c r="AN51">
        <f>Table817[[#This Row],[CFNM]]/Table817[[#This Row],[CAREA]]</f>
        <v>0.67586811191365037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85.704899999999995</v>
      </c>
      <c r="D52">
        <v>5.0611899999999999</v>
      </c>
      <c r="E52">
        <f>Table110[[#This Row],[CFNM]]/Table110[[#This Row],[CAREA]]</f>
        <v>5.9053683044960094E-2</v>
      </c>
      <c r="F52">
        <v>2.7006199999999998</v>
      </c>
      <c r="G52">
        <f>(Table211[[#This Row],[time]]-2)*2</f>
        <v>1.4012399999999996</v>
      </c>
      <c r="H52">
        <v>97.847999999999999</v>
      </c>
      <c r="I52">
        <v>15.026</v>
      </c>
      <c r="J52">
        <f>Table211[[#This Row],[CFNM]]/Table211[[#This Row],[CAREA]]</f>
        <v>0.15356471261548524</v>
      </c>
      <c r="K52">
        <v>2.7006199999999998</v>
      </c>
      <c r="L52">
        <f>(Table312[[#This Row],[time]]-2)*2</f>
        <v>1.4012399999999996</v>
      </c>
      <c r="M52">
        <v>81.079899999999995</v>
      </c>
      <c r="N52">
        <v>2.7482899999999999</v>
      </c>
      <c r="O52">
        <f>Table312[[#This Row],[CFNM]]/Table312[[#This Row],[CAREA]]</f>
        <v>3.3896070419425779E-2</v>
      </c>
      <c r="P52">
        <v>2.7006199999999998</v>
      </c>
      <c r="Q52">
        <f>(Table413[[#This Row],[time]]-2)*2</f>
        <v>1.4012399999999996</v>
      </c>
      <c r="R52">
        <v>90.2547</v>
      </c>
      <c r="S52">
        <v>27.495699999999999</v>
      </c>
      <c r="T52">
        <f>Table413[[#This Row],[CFNM]]/Table413[[#This Row],[CAREA]]</f>
        <v>0.30464563064305794</v>
      </c>
      <c r="U52">
        <v>2.7006199999999998</v>
      </c>
      <c r="V52">
        <f>(Table514[[#This Row],[time]]-2)*2</f>
        <v>1.4012399999999996</v>
      </c>
      <c r="W52">
        <v>68.532300000000006</v>
      </c>
      <c r="X52">
        <v>3.40699</v>
      </c>
      <c r="Y52">
        <f>Table514[[#This Row],[CFNM]]/Table514[[#This Row],[CAREA]]</f>
        <v>4.9713638678404191E-2</v>
      </c>
      <c r="Z52">
        <v>2.7006199999999998</v>
      </c>
      <c r="AA52">
        <f>(Table615[[#This Row],[time]]-2)*2</f>
        <v>1.4012399999999996</v>
      </c>
      <c r="AB52">
        <v>94.155600000000007</v>
      </c>
      <c r="AC52">
        <v>51.229199999999999</v>
      </c>
      <c r="AD52">
        <f>Table615[[#This Row],[CFNM]]/Table615[[#This Row],[CAREA]]</f>
        <v>0.5440908453666059</v>
      </c>
      <c r="AE52">
        <v>2.7006199999999998</v>
      </c>
      <c r="AF52">
        <f>(Table716[[#This Row],[time]]-2)*2</f>
        <v>1.4012399999999996</v>
      </c>
      <c r="AG52">
        <v>74.3767</v>
      </c>
      <c r="AH52">
        <v>15.2242</v>
      </c>
      <c r="AI52">
        <f>Table716[[#This Row],[CFNM]]/Table716[[#This Row],[CAREA]]</f>
        <v>0.20469044741162218</v>
      </c>
      <c r="AJ52">
        <v>2.7006199999999998</v>
      </c>
      <c r="AK52">
        <f>(Table817[[#This Row],[time]]-2)*2</f>
        <v>1.4012399999999996</v>
      </c>
      <c r="AL52">
        <v>78.530100000000004</v>
      </c>
      <c r="AM52">
        <v>55.731000000000002</v>
      </c>
      <c r="AN52">
        <f>Table817[[#This Row],[CFNM]]/Table817[[#This Row],[CAREA]]</f>
        <v>0.70967692642693692</v>
      </c>
    </row>
    <row r="53" spans="1:40" x14ac:dyDescent="0.3">
      <c r="A53">
        <v>2.75176</v>
      </c>
      <c r="B53">
        <f>(Table110[[#This Row],[time]]-2)*2</f>
        <v>1.50352</v>
      </c>
      <c r="C53">
        <v>84.652199999999993</v>
      </c>
      <c r="D53">
        <v>5.2323899999999997</v>
      </c>
      <c r="E53">
        <f>Table110[[#This Row],[CFNM]]/Table110[[#This Row],[CAREA]]</f>
        <v>6.1810443201712417E-2</v>
      </c>
      <c r="F53">
        <v>2.75176</v>
      </c>
      <c r="G53">
        <f>(Table211[[#This Row],[time]]-2)*2</f>
        <v>1.50352</v>
      </c>
      <c r="H53">
        <v>98.712000000000003</v>
      </c>
      <c r="I53">
        <v>17.117899999999999</v>
      </c>
      <c r="J53">
        <f>Table211[[#This Row],[CFNM]]/Table211[[#This Row],[CAREA]]</f>
        <v>0.17341255369154712</v>
      </c>
      <c r="K53">
        <v>2.75176</v>
      </c>
      <c r="L53">
        <f>(Table312[[#This Row],[time]]-2)*2</f>
        <v>1.50352</v>
      </c>
      <c r="M53">
        <v>79.524000000000001</v>
      </c>
      <c r="N53">
        <v>2.9137300000000002</v>
      </c>
      <c r="O53">
        <f>Table312[[#This Row],[CFNM]]/Table312[[#This Row],[CAREA]]</f>
        <v>3.6639630803279512E-2</v>
      </c>
      <c r="P53">
        <v>2.75176</v>
      </c>
      <c r="Q53">
        <f>(Table413[[#This Row],[time]]-2)*2</f>
        <v>1.50352</v>
      </c>
      <c r="R53">
        <v>89.910600000000002</v>
      </c>
      <c r="S53">
        <v>30.378499999999999</v>
      </c>
      <c r="T53">
        <f>Table413[[#This Row],[CFNM]]/Table413[[#This Row],[CAREA]]</f>
        <v>0.33787451090305259</v>
      </c>
      <c r="U53">
        <v>2.75176</v>
      </c>
      <c r="V53">
        <f>(Table514[[#This Row],[time]]-2)*2</f>
        <v>1.50352</v>
      </c>
      <c r="W53">
        <v>67.855599999999995</v>
      </c>
      <c r="X53">
        <v>2.9177900000000001</v>
      </c>
      <c r="Y53">
        <f>Table514[[#This Row],[CFNM]]/Table514[[#This Row],[CAREA]]</f>
        <v>4.2999988210258258E-2</v>
      </c>
      <c r="Z53">
        <v>2.75176</v>
      </c>
      <c r="AA53">
        <f>(Table615[[#This Row],[time]]-2)*2</f>
        <v>1.50352</v>
      </c>
      <c r="AB53">
        <v>94.074100000000001</v>
      </c>
      <c r="AC53">
        <v>55.217599999999997</v>
      </c>
      <c r="AD53">
        <f>Table615[[#This Row],[CFNM]]/Table615[[#This Row],[CAREA]]</f>
        <v>0.58695857839724219</v>
      </c>
      <c r="AE53">
        <v>2.75176</v>
      </c>
      <c r="AF53">
        <f>(Table716[[#This Row],[time]]-2)*2</f>
        <v>1.50352</v>
      </c>
      <c r="AG53">
        <v>73.5578</v>
      </c>
      <c r="AH53">
        <v>14.512</v>
      </c>
      <c r="AI53">
        <f>Table716[[#This Row],[CFNM]]/Table716[[#This Row],[CAREA]]</f>
        <v>0.19728703142290824</v>
      </c>
      <c r="AJ53">
        <v>2.75176</v>
      </c>
      <c r="AK53">
        <f>(Table817[[#This Row],[time]]-2)*2</f>
        <v>1.50352</v>
      </c>
      <c r="AL53">
        <v>77.449700000000007</v>
      </c>
      <c r="AM53">
        <v>60.101700000000001</v>
      </c>
      <c r="AN53">
        <f>Table817[[#This Row],[CFNM]]/Table817[[#This Row],[CAREA]]</f>
        <v>0.77600946162477058</v>
      </c>
    </row>
    <row r="54" spans="1:40" x14ac:dyDescent="0.3">
      <c r="A54">
        <v>2.80444</v>
      </c>
      <c r="B54">
        <f>(Table110[[#This Row],[time]]-2)*2</f>
        <v>1.6088800000000001</v>
      </c>
      <c r="C54">
        <v>83.910799999999995</v>
      </c>
      <c r="D54">
        <v>5.4084199999999996</v>
      </c>
      <c r="E54">
        <f>Table110[[#This Row],[CFNM]]/Table110[[#This Row],[CAREA]]</f>
        <v>6.4454396811852582E-2</v>
      </c>
      <c r="F54">
        <v>2.80444</v>
      </c>
      <c r="G54">
        <f>(Table211[[#This Row],[time]]-2)*2</f>
        <v>1.6088800000000001</v>
      </c>
      <c r="H54">
        <v>99.263300000000001</v>
      </c>
      <c r="I54">
        <v>18.697800000000001</v>
      </c>
      <c r="J54">
        <f>Table211[[#This Row],[CFNM]]/Table211[[#This Row],[CAREA]]</f>
        <v>0.18836569003851375</v>
      </c>
      <c r="K54">
        <v>2.80444</v>
      </c>
      <c r="L54">
        <f>(Table312[[#This Row],[time]]-2)*2</f>
        <v>1.6088800000000001</v>
      </c>
      <c r="M54">
        <v>79.444500000000005</v>
      </c>
      <c r="N54">
        <v>2.8359800000000002</v>
      </c>
      <c r="O54">
        <f>Table312[[#This Row],[CFNM]]/Table312[[#This Row],[CAREA]]</f>
        <v>3.5697625386275952E-2</v>
      </c>
      <c r="P54">
        <v>2.80444</v>
      </c>
      <c r="Q54">
        <f>(Table413[[#This Row],[time]]-2)*2</f>
        <v>1.6088800000000001</v>
      </c>
      <c r="R54">
        <v>89.809200000000004</v>
      </c>
      <c r="S54">
        <v>32.802799999999998</v>
      </c>
      <c r="T54">
        <f>Table413[[#This Row],[CFNM]]/Table413[[#This Row],[CAREA]]</f>
        <v>0.36524988531241787</v>
      </c>
      <c r="U54">
        <v>2.80444</v>
      </c>
      <c r="V54">
        <f>(Table514[[#This Row],[time]]-2)*2</f>
        <v>1.6088800000000001</v>
      </c>
      <c r="W54">
        <v>67.1023</v>
      </c>
      <c r="X54">
        <v>2.52373</v>
      </c>
      <c r="Y54">
        <f>Table514[[#This Row],[CFNM]]/Table514[[#This Row],[CAREA]]</f>
        <v>3.7610186238027608E-2</v>
      </c>
      <c r="Z54">
        <v>2.80444</v>
      </c>
      <c r="AA54">
        <f>(Table615[[#This Row],[time]]-2)*2</f>
        <v>1.6088800000000001</v>
      </c>
      <c r="AB54">
        <v>93.706999999999994</v>
      </c>
      <c r="AC54">
        <v>57.994799999999998</v>
      </c>
      <c r="AD54">
        <f>Table615[[#This Row],[CFNM]]/Table615[[#This Row],[CAREA]]</f>
        <v>0.61889506653718507</v>
      </c>
      <c r="AE54">
        <v>2.80444</v>
      </c>
      <c r="AF54">
        <f>(Table716[[#This Row],[time]]-2)*2</f>
        <v>1.6088800000000001</v>
      </c>
      <c r="AG54">
        <v>73.05</v>
      </c>
      <c r="AH54">
        <v>13.9679</v>
      </c>
      <c r="AI54">
        <f>Table716[[#This Row],[CFNM]]/Table716[[#This Row],[CAREA]]</f>
        <v>0.1912101300479124</v>
      </c>
      <c r="AJ54">
        <v>2.80444</v>
      </c>
      <c r="AK54">
        <f>(Table817[[#This Row],[time]]-2)*2</f>
        <v>1.6088800000000001</v>
      </c>
      <c r="AL54">
        <v>76.7089</v>
      </c>
      <c r="AM54">
        <v>63.087600000000002</v>
      </c>
      <c r="AN54">
        <f>Table817[[#This Row],[CFNM]]/Table817[[#This Row],[CAREA]]</f>
        <v>0.82242868819654569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82.652699999999996</v>
      </c>
      <c r="D55">
        <v>5.4855200000000002</v>
      </c>
      <c r="E55">
        <f>Table110[[#This Row],[CFNM]]/Table110[[#This Row],[CAREA]]</f>
        <v>6.6368309807181142E-2</v>
      </c>
      <c r="F55">
        <v>2.8583699999999999</v>
      </c>
      <c r="G55">
        <f>(Table211[[#This Row],[time]]-2)*2</f>
        <v>1.7167399999999997</v>
      </c>
      <c r="H55">
        <v>99.306799999999996</v>
      </c>
      <c r="I55">
        <v>20.0655</v>
      </c>
      <c r="J55">
        <f>Table211[[#This Row],[CFNM]]/Table211[[#This Row],[CAREA]]</f>
        <v>0.20205564976416521</v>
      </c>
      <c r="K55">
        <v>2.8583699999999999</v>
      </c>
      <c r="L55">
        <f>(Table312[[#This Row],[time]]-2)*2</f>
        <v>1.7167399999999997</v>
      </c>
      <c r="M55">
        <v>79.359399999999994</v>
      </c>
      <c r="N55">
        <v>2.6739099999999998</v>
      </c>
      <c r="O55">
        <f>Table312[[#This Row],[CFNM]]/Table312[[#This Row],[CAREA]]</f>
        <v>3.3693677119534672E-2</v>
      </c>
      <c r="P55">
        <v>2.8583699999999999</v>
      </c>
      <c r="Q55">
        <f>(Table413[[#This Row],[time]]-2)*2</f>
        <v>1.7167399999999997</v>
      </c>
      <c r="R55">
        <v>89.685299999999998</v>
      </c>
      <c r="S55">
        <v>34.784599999999998</v>
      </c>
      <c r="T55">
        <f>Table413[[#This Row],[CFNM]]/Table413[[#This Row],[CAREA]]</f>
        <v>0.38785174381977872</v>
      </c>
      <c r="U55">
        <v>2.8583699999999999</v>
      </c>
      <c r="V55">
        <f>(Table514[[#This Row],[time]]-2)*2</f>
        <v>1.7167399999999997</v>
      </c>
      <c r="W55">
        <v>66.204700000000003</v>
      </c>
      <c r="X55">
        <v>2.1270899999999999</v>
      </c>
      <c r="Y55">
        <f>Table514[[#This Row],[CFNM]]/Table514[[#This Row],[CAREA]]</f>
        <v>3.2128987821106354E-2</v>
      </c>
      <c r="Z55">
        <v>2.8583699999999999</v>
      </c>
      <c r="AA55">
        <f>(Table615[[#This Row],[time]]-2)*2</f>
        <v>1.7167399999999997</v>
      </c>
      <c r="AB55">
        <v>93.291899999999998</v>
      </c>
      <c r="AC55">
        <v>60.3459</v>
      </c>
      <c r="AD55">
        <f>Table615[[#This Row],[CFNM]]/Table615[[#This Row],[CAREA]]</f>
        <v>0.64685036964623943</v>
      </c>
      <c r="AE55">
        <v>2.8583699999999999</v>
      </c>
      <c r="AF55">
        <f>(Table716[[#This Row],[time]]-2)*2</f>
        <v>1.7167399999999997</v>
      </c>
      <c r="AG55">
        <v>72.205100000000002</v>
      </c>
      <c r="AH55">
        <v>13.536</v>
      </c>
      <c r="AI55">
        <f>Table716[[#This Row],[CFNM]]/Table716[[#This Row],[CAREA]]</f>
        <v>0.18746598231980843</v>
      </c>
      <c r="AJ55">
        <v>2.8583699999999999</v>
      </c>
      <c r="AK55">
        <f>(Table817[[#This Row],[time]]-2)*2</f>
        <v>1.7167399999999997</v>
      </c>
      <c r="AL55">
        <v>76.112799999999993</v>
      </c>
      <c r="AM55">
        <v>65.6036</v>
      </c>
      <c r="AN55">
        <f>Table817[[#This Row],[CFNM]]/Table817[[#This Row],[CAREA]]</f>
        <v>0.86192598354021932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81.001499999999993</v>
      </c>
      <c r="D56">
        <v>5.4781300000000002</v>
      </c>
      <c r="E56">
        <f>Table110[[#This Row],[CFNM]]/Table110[[#This Row],[CAREA]]</f>
        <v>6.7629982160824192E-2</v>
      </c>
      <c r="F56">
        <v>2.9134199999999999</v>
      </c>
      <c r="G56">
        <f>(Table211[[#This Row],[time]]-2)*2</f>
        <v>1.8268399999999998</v>
      </c>
      <c r="H56">
        <v>101.104</v>
      </c>
      <c r="I56">
        <v>22.063400000000001</v>
      </c>
      <c r="J56">
        <f>Table211[[#This Row],[CFNM]]/Table211[[#This Row],[CAREA]]</f>
        <v>0.21822479822756766</v>
      </c>
      <c r="K56">
        <v>2.9134199999999999</v>
      </c>
      <c r="L56">
        <f>(Table312[[#This Row],[time]]-2)*2</f>
        <v>1.8268399999999998</v>
      </c>
      <c r="M56">
        <v>78.356999999999999</v>
      </c>
      <c r="N56">
        <v>2.3954300000000002</v>
      </c>
      <c r="O56">
        <f>Table312[[#This Row],[CFNM]]/Table312[[#This Row],[CAREA]]</f>
        <v>3.0570721186364974E-2</v>
      </c>
      <c r="P56">
        <v>2.9134199999999999</v>
      </c>
      <c r="Q56">
        <f>(Table413[[#This Row],[time]]-2)*2</f>
        <v>1.8268399999999998</v>
      </c>
      <c r="R56">
        <v>89.255600000000001</v>
      </c>
      <c r="S56">
        <v>37.611499999999999</v>
      </c>
      <c r="T56">
        <f>Table413[[#This Row],[CFNM]]/Table413[[#This Row],[CAREA]]</f>
        <v>0.42139092673176809</v>
      </c>
      <c r="U56">
        <v>2.9134199999999999</v>
      </c>
      <c r="V56">
        <f>(Table514[[#This Row],[time]]-2)*2</f>
        <v>1.8268399999999998</v>
      </c>
      <c r="W56">
        <v>64.980199999999996</v>
      </c>
      <c r="X56">
        <v>1.55803</v>
      </c>
      <c r="Y56">
        <f>Table514[[#This Row],[CFNM]]/Table514[[#This Row],[CAREA]]</f>
        <v>2.3976996069571963E-2</v>
      </c>
      <c r="Z56">
        <v>2.9134199999999999</v>
      </c>
      <c r="AA56">
        <f>(Table615[[#This Row],[time]]-2)*2</f>
        <v>1.8268399999999998</v>
      </c>
      <c r="AB56">
        <v>92.9</v>
      </c>
      <c r="AC56">
        <v>63.698500000000003</v>
      </c>
      <c r="AD56">
        <f>Table615[[#This Row],[CFNM]]/Table615[[#This Row],[CAREA]]</f>
        <v>0.68566738428417651</v>
      </c>
      <c r="AE56">
        <v>2.9134199999999999</v>
      </c>
      <c r="AF56">
        <f>(Table716[[#This Row],[time]]-2)*2</f>
        <v>1.8268399999999998</v>
      </c>
      <c r="AG56">
        <v>70.959299999999999</v>
      </c>
      <c r="AH56">
        <v>12.895899999999999</v>
      </c>
      <c r="AI56">
        <f>Table716[[#This Row],[CFNM]]/Table716[[#This Row],[CAREA]]</f>
        <v>0.18173657293688072</v>
      </c>
      <c r="AJ56">
        <v>2.9134199999999999</v>
      </c>
      <c r="AK56">
        <f>(Table817[[#This Row],[time]]-2)*2</f>
        <v>1.8268399999999998</v>
      </c>
      <c r="AL56">
        <v>75.302099999999996</v>
      </c>
      <c r="AM56">
        <v>69.188599999999994</v>
      </c>
      <c r="AN56">
        <f>Table817[[#This Row],[CFNM]]/Table817[[#This Row],[CAREA]]</f>
        <v>0.91881368514291095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80.111999999999995</v>
      </c>
      <c r="D57">
        <v>5.4515900000000004</v>
      </c>
      <c r="E57">
        <f>Table110[[#This Row],[CFNM]]/Table110[[#This Row],[CAREA]]</f>
        <v>6.8049605552226888E-2</v>
      </c>
      <c r="F57">
        <v>2.9619599999999999</v>
      </c>
      <c r="G57">
        <f>(Table211[[#This Row],[time]]-2)*2</f>
        <v>1.9239199999999999</v>
      </c>
      <c r="H57">
        <v>101.726</v>
      </c>
      <c r="I57">
        <v>23.3127</v>
      </c>
      <c r="J57">
        <f>Table211[[#This Row],[CFNM]]/Table211[[#This Row],[CAREA]]</f>
        <v>0.22917149991152705</v>
      </c>
      <c r="K57">
        <v>2.9619599999999999</v>
      </c>
      <c r="L57">
        <f>(Table312[[#This Row],[time]]-2)*2</f>
        <v>1.9239199999999999</v>
      </c>
      <c r="M57">
        <v>76.948499999999996</v>
      </c>
      <c r="N57">
        <v>2.2339199999999999</v>
      </c>
      <c r="O57">
        <f>Table312[[#This Row],[CFNM]]/Table312[[#This Row],[CAREA]]</f>
        <v>2.9031365133823272E-2</v>
      </c>
      <c r="P57">
        <v>2.9619599999999999</v>
      </c>
      <c r="Q57">
        <f>(Table413[[#This Row],[time]]-2)*2</f>
        <v>1.9239199999999999</v>
      </c>
      <c r="R57">
        <v>88.9392</v>
      </c>
      <c r="S57">
        <v>39.348500000000001</v>
      </c>
      <c r="T57">
        <f>Table413[[#This Row],[CFNM]]/Table413[[#This Row],[CAREA]]</f>
        <v>0.44242021515822044</v>
      </c>
      <c r="U57">
        <v>2.9619599999999999</v>
      </c>
      <c r="V57">
        <f>(Table514[[#This Row],[time]]-2)*2</f>
        <v>1.9239199999999999</v>
      </c>
      <c r="W57">
        <v>64.4773</v>
      </c>
      <c r="X57">
        <v>1.21505</v>
      </c>
      <c r="Y57">
        <f>Table514[[#This Row],[CFNM]]/Table514[[#This Row],[CAREA]]</f>
        <v>1.8844616632520281E-2</v>
      </c>
      <c r="Z57">
        <v>2.9619599999999999</v>
      </c>
      <c r="AA57">
        <f>(Table615[[#This Row],[time]]-2)*2</f>
        <v>1.9239199999999999</v>
      </c>
      <c r="AB57">
        <v>92.555800000000005</v>
      </c>
      <c r="AC57">
        <v>65.722300000000004</v>
      </c>
      <c r="AD57">
        <f>Table615[[#This Row],[CFNM]]/Table615[[#This Row],[CAREA]]</f>
        <v>0.71008299858031587</v>
      </c>
      <c r="AE57">
        <v>2.9619599999999999</v>
      </c>
      <c r="AF57">
        <f>(Table716[[#This Row],[time]]-2)*2</f>
        <v>1.9239199999999999</v>
      </c>
      <c r="AG57">
        <v>70.743099999999998</v>
      </c>
      <c r="AH57">
        <v>12.484999999999999</v>
      </c>
      <c r="AI57">
        <f>Table716[[#This Row],[CFNM]]/Table716[[#This Row],[CAREA]]</f>
        <v>0.17648364292772015</v>
      </c>
      <c r="AJ57">
        <v>2.9619599999999999</v>
      </c>
      <c r="AK57">
        <f>(Table817[[#This Row],[time]]-2)*2</f>
        <v>1.9239199999999999</v>
      </c>
      <c r="AL57">
        <v>74.842500000000001</v>
      </c>
      <c r="AM57">
        <v>71.353700000000003</v>
      </c>
      <c r="AN57">
        <f>Table817[[#This Row],[CFNM]]/Table817[[#This Row],[CAREA]]</f>
        <v>0.95338477469352312</v>
      </c>
    </row>
    <row r="58" spans="1:40" x14ac:dyDescent="0.3">
      <c r="A58">
        <v>3</v>
      </c>
      <c r="B58">
        <f>(Table110[[#This Row],[time]]-2)*2</f>
        <v>2</v>
      </c>
      <c r="C58">
        <v>77.818299999999994</v>
      </c>
      <c r="D58">
        <v>5.3538899999999998</v>
      </c>
      <c r="E58">
        <f>Table110[[#This Row],[CFNM]]/Table110[[#This Row],[CAREA]]</f>
        <v>6.8799883831952124E-2</v>
      </c>
      <c r="F58">
        <v>3</v>
      </c>
      <c r="G58">
        <f>(Table211[[#This Row],[time]]-2)*2</f>
        <v>2</v>
      </c>
      <c r="H58">
        <v>103.021</v>
      </c>
      <c r="I58">
        <v>25.006499999999999</v>
      </c>
      <c r="J58">
        <f>Table211[[#This Row],[CFNM]]/Table211[[#This Row],[CAREA]]</f>
        <v>0.24273206433639744</v>
      </c>
      <c r="K58">
        <v>3</v>
      </c>
      <c r="L58">
        <f>(Table312[[#This Row],[time]]-2)*2</f>
        <v>2</v>
      </c>
      <c r="M58">
        <v>76.883899999999997</v>
      </c>
      <c r="N58">
        <v>2.0015700000000001</v>
      </c>
      <c r="O58">
        <f>Table312[[#This Row],[CFNM]]/Table312[[#This Row],[CAREA]]</f>
        <v>2.6033668947595012E-2</v>
      </c>
      <c r="P58">
        <v>3</v>
      </c>
      <c r="Q58">
        <f>(Table413[[#This Row],[time]]-2)*2</f>
        <v>2</v>
      </c>
      <c r="R58">
        <v>88.500100000000003</v>
      </c>
      <c r="S58">
        <v>41.641300000000001</v>
      </c>
      <c r="T58">
        <f>Table413[[#This Row],[CFNM]]/Table413[[#This Row],[CAREA]]</f>
        <v>0.47052263217781676</v>
      </c>
      <c r="U58">
        <v>3</v>
      </c>
      <c r="V58">
        <f>(Table514[[#This Row],[time]]-2)*2</f>
        <v>2</v>
      </c>
      <c r="W58">
        <v>63.840899999999998</v>
      </c>
      <c r="X58">
        <v>0.77421899999999999</v>
      </c>
      <c r="Y58">
        <f>Table514[[#This Row],[CFNM]]/Table514[[#This Row],[CAREA]]</f>
        <v>1.2127319633651781E-2</v>
      </c>
      <c r="Z58">
        <v>3</v>
      </c>
      <c r="AA58">
        <f>(Table615[[#This Row],[time]]-2)*2</f>
        <v>2</v>
      </c>
      <c r="AB58">
        <v>92.162800000000004</v>
      </c>
      <c r="AC58">
        <v>68.410200000000003</v>
      </c>
      <c r="AD58">
        <f>Table615[[#This Row],[CFNM]]/Table615[[#This Row],[CAREA]]</f>
        <v>0.7422756253065228</v>
      </c>
      <c r="AE58">
        <v>3</v>
      </c>
      <c r="AF58">
        <f>(Table716[[#This Row],[time]]-2)*2</f>
        <v>2</v>
      </c>
      <c r="AG58">
        <v>70.4619</v>
      </c>
      <c r="AH58">
        <v>11.934699999999999</v>
      </c>
      <c r="AI58">
        <f>Table716[[#This Row],[CFNM]]/Table716[[#This Row],[CAREA]]</f>
        <v>0.16937806105143347</v>
      </c>
      <c r="AJ58">
        <v>3</v>
      </c>
      <c r="AK58">
        <f>(Table817[[#This Row],[time]]-2)*2</f>
        <v>2</v>
      </c>
      <c r="AL58">
        <v>74.289599999999993</v>
      </c>
      <c r="AM58">
        <v>74.139600000000002</v>
      </c>
      <c r="AN58">
        <f>Table817[[#This Row],[CFNM]]/Table817[[#This Row],[CAREA]]</f>
        <v>0.99798087484654663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375CAA-67CE-460A-9920-613E351FA6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9F50D-7F56-4FAC-9CB4-C1DC1EC146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392A217-568F-4979-ADB2-B6DA241096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2020-12-11T22:10:51Z</dcterms:created>
  <dcterms:modified xsi:type="dcterms:W3CDTF">2020-12-12T00:17:14Z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