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\OneDrive - Fort Lewis College\Disc\FCMS results\LatSlideTether\"/>
    </mc:Choice>
  </mc:AlternateContent>
  <xr:revisionPtr revIDLastSave="70" documentId="8_{DC61715B-D608-4E0E-922E-692C1FE54C34}" xr6:coauthVersionLast="45" xr6:coauthVersionMax="45" xr10:uidLastSave="{CBD999D3-E6FD-4005-9B16-9A59D5B87B48}"/>
  <bookViews>
    <workbookView xWindow="5760" yWindow="3336" windowWidth="17280" windowHeight="9024" xr2:uid="{D89F493E-41E4-44E6-AB8D-1D1E0CF31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<sst xmlns="http://schemas.openxmlformats.org/spreadsheetml/2006/main" count="106" uniqueCount="20">
  <si>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</si>
  <si>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</si>
  <si>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</si>
  <si>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</si>
  <si>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</si>
  <si>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</si>
  <si>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</si>
  <si>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</si>
  <si>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</si>
  <si>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</si>
  <si>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</si>
  <si>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</si>
  <si>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</si>
  <si>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</si>
  <si>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</si>
  <si>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</si>
  <si>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6PN Lat Slide Tether </t>
  </si>
  <si>
    <t xml:space="preserve">S2_6N_LatSlide_Tether.odb </t>
  </si>
  <si>
    <t xml:space="preserve">6P Lat Slide Tether  </t>
  </si>
  <si>
    <t>S2_6P_LatSlide_Tether.odb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</si>
</sst>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077CB-426B-4141-94F6-BEAA84879577}" name="Table1" displayName="Table1" ref="A9:E30" totalsRowShown="0">
  <autoFilter ref="A9:E30" xr:uid="{085E0241-7A5E-427A-8CC5-D2CFF597F192}"/>
  <tableColumns count="5">
    <tableColumn id="1" xr3:uid="{FA7BD065-E9E2-4FE8-80E8-8152369FB87D}" name="time"/>
    <tableColumn id="2" xr3:uid="{3C3EC319-EE40-454C-A391-33C9632D8A7B}" name="moment" dataDxfId="31">
      <calculatedColumnFormula>-(Table1[[#This Row],[time]]-2)*2</calculatedColumnFormula>
    </tableColumn>
    <tableColumn id="3" xr3:uid="{F7DB060F-8E3C-4A57-BC34-C811DAA563A9}" name="CAREA"/>
    <tableColumn id="4" xr3:uid="{E35EF4E8-B9EB-48D5-A9D2-7B3170558052}" name="CFNM"/>
    <tableColumn id="5" xr3:uid="{484A6E88-12CF-467A-8B4F-80DC8DC0C757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CE0422-8824-4AE6-A4D0-2040B5FDA0D8}" name="Table211" displayName="Table211" ref="F37:J58" totalsRowShown="0">
  <autoFilter ref="F37:J58" xr:uid="{BAC518E6-8A9C-4EEC-B018-8CDD626B8FCD}"/>
  <tableColumns count="5">
    <tableColumn id="1" xr3:uid="{CFC7EDE9-FA74-4551-BBA7-5A87ED898D08}" name="time"/>
    <tableColumn id="2" xr3:uid="{2AAC3438-913E-4C3C-8235-38E93494DE58}" name="moment" dataDxfId="13">
      <calculatedColumnFormula>(Table211[[#This Row],[time]]-2)*2</calculatedColumnFormula>
    </tableColumn>
    <tableColumn id="3" xr3:uid="{3AFC3CBF-30ED-4C28-912F-9A1965E8974B}" name="CAREA"/>
    <tableColumn id="4" xr3:uid="{394B960A-E696-4FCE-9ED4-E2F2945BA32D}" name="CFNM"/>
    <tableColumn id="5" xr3:uid="{03ED4E43-3CE4-4611-9D97-5C928D308228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24C834-AD68-4193-811C-0E986B0BF74C}" name="Table312" displayName="Table312" ref="K37:O58" totalsRowShown="0">
  <autoFilter ref="K37:O58" xr:uid="{53328BA1-2F30-4300-8BA5-33E6A43DF73D}"/>
  <tableColumns count="5">
    <tableColumn id="1" xr3:uid="{1C563179-B0FF-4C85-A6E0-42B74C059B9F}" name="time"/>
    <tableColumn id="2" xr3:uid="{8852442A-3C02-4A89-A8CA-2F18EFFF75DB}" name="moment" dataDxfId="11">
      <calculatedColumnFormula>(Table312[[#This Row],[time]]-2)*2</calculatedColumnFormula>
    </tableColumn>
    <tableColumn id="3" xr3:uid="{AF955340-4176-44D6-95D6-16D0495B0988}" name="CAREA"/>
    <tableColumn id="4" xr3:uid="{1A7AD36F-1505-4DB5-B39E-8EF26109B108}" name="CFNM"/>
    <tableColumn id="5" xr3:uid="{0B2E0383-E297-4461-8E3B-FAD2F3991FE7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6DFD8E6-276B-4F5E-BB56-B88483E71CE5}" name="Table413" displayName="Table413" ref="P37:T58" totalsRowShown="0">
  <autoFilter ref="P37:T58" xr:uid="{092994FC-6E40-4A03-AC18-D6E49A34EFA2}"/>
  <tableColumns count="5">
    <tableColumn id="1" xr3:uid="{FC6C59FF-EAF2-4A3D-8EF8-47C9EE25E535}" name="time"/>
    <tableColumn id="2" xr3:uid="{1B5770D1-758D-46DB-A33E-FED19CC2512F}" name="moment" dataDxfId="9">
      <calculatedColumnFormula>(Table413[[#This Row],[time]]-2)*2</calculatedColumnFormula>
    </tableColumn>
    <tableColumn id="3" xr3:uid="{CD2B7267-4D0E-4699-BABB-BF22CDAAC9A6}" name="CAREA"/>
    <tableColumn id="4" xr3:uid="{3D429DB9-D597-4FEA-9AE5-5F285ECAA6E1}" name="CFNM"/>
    <tableColumn id="5" xr3:uid="{92C235B2-5EA3-42E9-AF7A-1645BFBDCE92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06A2F6-E51D-454E-A229-27D1D2DA7308}" name="Table514" displayName="Table514" ref="U37:Y58" totalsRowShown="0">
  <autoFilter ref="U37:Y58" xr:uid="{BAEE53CC-37C9-47DF-8DA7-2FCFC0D472A4}"/>
  <tableColumns count="5">
    <tableColumn id="1" xr3:uid="{EE371C53-35D9-4539-BF90-942D99A6F1FC}" name="time"/>
    <tableColumn id="2" xr3:uid="{1A6147CD-D780-401C-8989-CB4AA786EB28}" name="moment" dataDxfId="7">
      <calculatedColumnFormula>(Table514[[#This Row],[time]]-2)*2</calculatedColumnFormula>
    </tableColumn>
    <tableColumn id="3" xr3:uid="{CA65B0A1-F37C-44BB-A5DA-505BE2ED7DE9}" name="CAREA"/>
    <tableColumn id="4" xr3:uid="{8B8E5269-3B06-4CC6-8FD2-A25837239B59}" name="CFNM"/>
    <tableColumn id="5" xr3:uid="{789FD346-8FD4-4202-BD4D-DB494768F170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F3EC1C7-986F-48CC-91A5-903FF7DBA50C}" name="Table615" displayName="Table615" ref="Z37:AD58" totalsRowShown="0">
  <autoFilter ref="Z37:AD58" xr:uid="{9E70E491-39BE-4DD5-A601-FDA17FEA1343}"/>
  <tableColumns count="5">
    <tableColumn id="1" xr3:uid="{DF0102BB-D82D-4364-9908-62C7E5A9B93A}" name="time"/>
    <tableColumn id="2" xr3:uid="{6D056C0B-8280-4610-9E41-6AF5D8079EF7}" name="moment" dataDxfId="5">
      <calculatedColumnFormula>(Table615[[#This Row],[time]]-2)*2</calculatedColumnFormula>
    </tableColumn>
    <tableColumn id="3" xr3:uid="{B7CA4123-5A5B-46C7-8936-5843A13D39B3}" name="CAREA"/>
    <tableColumn id="4" xr3:uid="{9133477C-1CFE-4CAB-BFF5-A03F8689B282}" name="CFNM"/>
    <tableColumn id="5" xr3:uid="{0AE1B13F-6875-46BD-9BED-B5B01B62A856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406E87C-14FC-44A5-B1E6-93A4F1A33D1F}" name="Table716" displayName="Table716" ref="AE37:AI58" totalsRowShown="0">
  <autoFilter ref="AE37:AI58" xr:uid="{B2C42630-9F2A-45B0-8946-BD40DB709DC2}"/>
  <tableColumns count="5">
    <tableColumn id="1" xr3:uid="{B1A914E9-700F-477D-9C39-70D4A444632C}" name="time"/>
    <tableColumn id="2" xr3:uid="{240E8AAD-6FE4-4F73-9550-E7ADF20C2976}" name="moment" dataDxfId="3">
      <calculatedColumnFormula>(Table716[[#This Row],[time]]-2)*2</calculatedColumnFormula>
    </tableColumn>
    <tableColumn id="3" xr3:uid="{3273531E-3C13-4A45-9CD1-BE19D90A7C7B}" name="CAREA"/>
    <tableColumn id="4" xr3:uid="{AB95F573-C591-4011-95D1-7FA106DB8427}" name="CFNM"/>
    <tableColumn id="5" xr3:uid="{00DA71EC-BB8F-41B7-82E6-93F8C9FD49A4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D9E1313-A144-4504-B44A-DCCCE8DFED76}" name="Table817" displayName="Table817" ref="AJ37:AN58" totalsRowShown="0">
  <autoFilter ref="AJ37:AN58" xr:uid="{27336132-EB15-46C2-8637-2BA94FF4DE80}"/>
  <tableColumns count="5">
    <tableColumn id="1" xr3:uid="{E87BE646-6705-4143-AC90-02C83EF1951E}" name="time"/>
    <tableColumn id="2" xr3:uid="{BBC180E6-EE9A-4D77-AFF4-F5B4D6702D9D}" name="moment" dataDxfId="1">
      <calculatedColumnFormula>(Table817[[#This Row],[time]]-2)*2</calculatedColumnFormula>
    </tableColumn>
    <tableColumn id="3" xr3:uid="{2AFE3C37-8AC2-4C8C-92C2-FAA87046B5C8}" name="CAREA"/>
    <tableColumn id="4" xr3:uid="{14D0C546-E36F-4989-9360-9A64F8759577}" name="CFNM"/>
    <tableColumn id="5" xr3:uid="{69087258-5E12-4878-BC09-F706FB185FDB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12B82-C075-4A1C-8370-6A6BD68700A7}" name="Table2" displayName="Table2" ref="F9:J30" totalsRowShown="0">
  <autoFilter ref="F9:J30" xr:uid="{9AEF8257-5990-4AFA-9B90-0C8337D4F340}"/>
  <tableColumns count="5">
    <tableColumn id="1" xr3:uid="{6303D352-3C44-448D-B498-D2E27503A464}" name="time"/>
    <tableColumn id="2" xr3:uid="{3BD2691C-A07C-47AB-9CF9-F3A22DDA2009}" name="moment" dataDxfId="29">
      <calculatedColumnFormula>-(Table2[[#This Row],[time]]-2)*2</calculatedColumnFormula>
    </tableColumn>
    <tableColumn id="3" xr3:uid="{89C93457-52BF-452A-B81C-6161F66D1BED}" name="CAREA"/>
    <tableColumn id="4" xr3:uid="{7CC7F450-E89D-4108-985F-67091AFDE7BA}" name="CFNM"/>
    <tableColumn id="5" xr3:uid="{834A6DBF-2F3F-47C7-BE10-37292C066B74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6A4242-AE09-48C9-AC69-BBE367220D8A}" name="Table3" displayName="Table3" ref="K9:O30" totalsRowShown="0">
  <autoFilter ref="K9:O30" xr:uid="{A2F70BC6-D52B-4966-A3A8-7F7162E6BDFA}"/>
  <tableColumns count="5">
    <tableColumn id="1" xr3:uid="{33D1758B-77E1-4516-BF86-1BA10BD9FEE6}" name="time"/>
    <tableColumn id="2" xr3:uid="{CFE8518A-1D62-46D4-9AAF-A80E075C1C67}" name="moment" dataDxfId="27">
      <calculatedColumnFormula>-(Table3[[#This Row],[time]]-2)*2</calculatedColumnFormula>
    </tableColumn>
    <tableColumn id="3" xr3:uid="{3314A115-5223-4C61-9E4A-7CA35F5ACF14}" name="CAREA"/>
    <tableColumn id="4" xr3:uid="{4EBC3A20-85EA-4221-B5E1-6267A84CD573}" name="CFNM"/>
    <tableColumn id="5" xr3:uid="{8D69B342-EEF4-42D3-B9F6-09AF220AE39A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EC1BA4-56FF-47A1-B6D6-9B02E1CD6F7A}" name="Table4" displayName="Table4" ref="P9:T30" totalsRowShown="0">
  <autoFilter ref="P9:T30" xr:uid="{B55469A2-4991-49AB-A3B3-4BC767344083}"/>
  <tableColumns count="5">
    <tableColumn id="1" xr3:uid="{76054932-372A-4BD4-96B1-8A2BF71FB256}" name="time"/>
    <tableColumn id="2" xr3:uid="{845DF260-C0FD-4121-96B6-638F282CBCE4}" name="moment" dataDxfId="25">
      <calculatedColumnFormula>-(Table4[[#This Row],[time]]-2)*2</calculatedColumnFormula>
    </tableColumn>
    <tableColumn id="3" xr3:uid="{8B1460A2-C16A-4DF2-928A-CC1224636365}" name="CAREA"/>
    <tableColumn id="4" xr3:uid="{FC1F4AFA-F283-4874-B1B3-A0C4FA4514FA}" name="CFNM"/>
    <tableColumn id="5" xr3:uid="{0F4DB3CC-050C-4343-9D56-4D6F821714C7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5A899-D2D3-47D3-BCE6-78B957B24F99}" name="Table5" displayName="Table5" ref="U9:Y30" totalsRowShown="0">
  <autoFilter ref="U9:Y30" xr:uid="{C24495A6-AAB8-4B38-AECB-285F30706C69}"/>
  <tableColumns count="5">
    <tableColumn id="1" xr3:uid="{AB251E61-E760-44F6-A9F8-9AFA8E0D9F60}" name="time"/>
    <tableColumn id="2" xr3:uid="{580B567D-5301-4CB8-864E-F99AD16E5401}" name="moment" dataDxfId="23">
      <calculatedColumnFormula>-(Table5[[#This Row],[time]]-2)*2</calculatedColumnFormula>
    </tableColumn>
    <tableColumn id="3" xr3:uid="{DC3B961A-7C6D-4FC1-AE7B-339EE7F6F77D}" name="CAREA"/>
    <tableColumn id="4" xr3:uid="{1B51A737-24F4-4576-901E-EC922965843F}" name="CFNM"/>
    <tableColumn id="5" xr3:uid="{8EAFE60C-4C2C-4B79-9350-88D4DA27744F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110CF7-A65C-4383-AF27-B686DD97EF7D}" name="Table6" displayName="Table6" ref="Z9:AD30" totalsRowShown="0">
  <autoFilter ref="Z9:AD30" xr:uid="{607B3CA3-5FF2-4DCD-B041-DB522EC4B758}"/>
  <tableColumns count="5">
    <tableColumn id="1" xr3:uid="{95F6021C-0745-4C8B-AA2C-74CEF210B789}" name="time"/>
    <tableColumn id="2" xr3:uid="{278A8370-F1DB-41EA-80B4-63DB6F1757E6}" name="moment" dataDxfId="21">
      <calculatedColumnFormula>-(Table6[[#This Row],[time]]-2)*2</calculatedColumnFormula>
    </tableColumn>
    <tableColumn id="3" xr3:uid="{4B54E313-1D19-42A9-9C2E-9E1E3E24EBB1}" name="CAREA"/>
    <tableColumn id="4" xr3:uid="{525215FA-0B9F-4981-9CC3-D2336D37D098}" name="CFNM"/>
    <tableColumn id="5" xr3:uid="{57DD4479-EA2B-4C3B-871B-1C1EDDA33D69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63004A-FA72-4F45-8866-A413EB22B888}" name="Table7" displayName="Table7" ref="AE9:AI30" totalsRowShown="0">
  <autoFilter ref="AE9:AI30" xr:uid="{38C53111-77F3-4C3F-A125-C5B3BCE45B13}"/>
  <tableColumns count="5">
    <tableColumn id="1" xr3:uid="{84F14C8D-C52E-4F44-BC41-80D493C35DB1}" name="time"/>
    <tableColumn id="2" xr3:uid="{B7841686-765C-474A-8589-66B72B362A28}" name="moment" dataDxfId="19">
      <calculatedColumnFormula>-(Table7[[#This Row],[time]]-2)*2</calculatedColumnFormula>
    </tableColumn>
    <tableColumn id="3" xr3:uid="{77282279-210E-431F-A335-BAD681D265D8}" name="CAREA"/>
    <tableColumn id="4" xr3:uid="{D0A34328-2A73-47FD-8A33-61BB9B38F407}" name="CFNM"/>
    <tableColumn id="5" xr3:uid="{FCD2E696-9D9E-463B-B562-C554A2B53E59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3E20DA-10C9-4599-96C0-0D871ED53C46}" name="Table8" displayName="Table8" ref="AJ9:AN30" totalsRowShown="0">
  <autoFilter ref="AJ9:AN30" xr:uid="{23BD9B80-7877-43D1-9A39-C7BD980ADB3F}"/>
  <tableColumns count="5">
    <tableColumn id="1" xr3:uid="{698FC463-7469-4BCB-BC1C-57C98709653A}" name="time"/>
    <tableColumn id="2" xr3:uid="{FA594C91-15F4-40C9-84A2-14D3D885F3DA}" name="moment" dataDxfId="17">
      <calculatedColumnFormula>-(Table8[[#This Row],[time]]-2)*2</calculatedColumnFormula>
    </tableColumn>
    <tableColumn id="3" xr3:uid="{5D114E45-6AE2-47E5-96F5-E08C0A8C2CD9}" name="CAREA"/>
    <tableColumn id="4" xr3:uid="{4F84A1C9-5081-461C-A49A-040AD5A5A85E}" name="CFNM"/>
    <tableColumn id="5" xr3:uid="{2699F232-DD35-4242-A6A8-812E83E28882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F412E5-F04C-4752-A244-CC73AFA68AB7}" name="Table110" displayName="Table110" ref="A37:E58" totalsRowShown="0">
  <autoFilter ref="A37:E58" xr:uid="{B636EB65-2FB4-4FFE-B5F9-76FBE92D64E9}"/>
  <tableColumns count="5">
    <tableColumn id="1" xr3:uid="{B8BB9039-5667-4C76-AF61-777167F0B80D}" name="time"/>
    <tableColumn id="2" xr3:uid="{713C9C5D-1429-4712-B791-492093269B73}" name="moment" dataDxfId="15">
      <calculatedColumnFormula>(Table110[[#This Row],[time]]-2)*2</calculatedColumnFormula>
    </tableColumn>
    <tableColumn id="3" xr3:uid="{6EB399D4-64C8-44BC-9671-1BF1447F063C}" name="CAREA"/>
    <tableColumn id="4" xr3:uid="{46DAB411-67D2-456F-9211-BC291BE878BD}" name="CFNM"/>
    <tableColumn id="5" xr3:uid="{4DBDFBF2-02C3-44EF-A736-B20869233C5F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48D7-46ED-49E3-882C-88A9AE999E54}">
  <dimension ref="A1:AN58"/>
  <sheetViews>
    <sheetView tabSelected="1" topLeftCell="AB31" workbookViewId="0">
      <selection activeCell="AL38" sqref="AL38:AL58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91.084699999999998</v>
      </c>
      <c r="D10">
        <v>10.2044</v>
      </c>
      <c r="E10" s="1">
        <f>Table1[[#This Row],[CFNM]]/Table1[[#This Row],[CAREA]]</f>
        <v>0.11203198780914907</v>
      </c>
      <c r="F10">
        <v>2</v>
      </c>
      <c r="G10">
        <f>-(Table2[[#This Row],[time]]-2)*2</f>
        <v>0</v>
      </c>
      <c r="H10">
        <v>95.836600000000004</v>
      </c>
      <c r="I10">
        <v>3.5649700000000002</v>
      </c>
      <c r="J10" s="1">
        <f>Table2[[#This Row],[CFNM]]/Table2[[#This Row],[CAREA]]</f>
        <v>3.7198418975631441E-2</v>
      </c>
      <c r="K10">
        <v>2</v>
      </c>
      <c r="L10">
        <f>-(Table3[[#This Row],[time]]-2)*2</f>
        <v>0</v>
      </c>
      <c r="M10">
        <v>89.259799999999998</v>
      </c>
      <c r="N10">
        <v>3.64472</v>
      </c>
      <c r="O10">
        <f>Table3[[#This Row],[CFNM]]/Table3[[#This Row],[CAREA]]</f>
        <v>4.0832715287284979E-2</v>
      </c>
      <c r="P10">
        <v>2</v>
      </c>
      <c r="Q10">
        <f>-(Table4[[#This Row],[time]]-2)*2</f>
        <v>0</v>
      </c>
      <c r="R10">
        <v>86.405299999999997</v>
      </c>
      <c r="S10">
        <v>6.4305199999999996</v>
      </c>
      <c r="T10">
        <f>Table4[[#This Row],[CFNM]]/Table4[[#This Row],[CAREA]]</f>
        <v>7.4422749530410753E-2</v>
      </c>
      <c r="U10">
        <v>2</v>
      </c>
      <c r="V10">
        <f>-(Table5[[#This Row],[time]]-2)*2</f>
        <v>0</v>
      </c>
      <c r="W10">
        <v>82.680099999999996</v>
      </c>
      <c r="X10">
        <v>8.5651600000000006</v>
      </c>
      <c r="Y10">
        <f>Table5[[#This Row],[CFNM]]/Table5[[#This Row],[CAREA]]</f>
        <v>0.10359397243109286</v>
      </c>
      <c r="Z10">
        <v>2</v>
      </c>
      <c r="AA10">
        <f>-(Table6[[#This Row],[time]]-2)*2</f>
        <v>0</v>
      </c>
      <c r="AB10">
        <v>88.826700000000002</v>
      </c>
      <c r="AC10">
        <v>15.1248</v>
      </c>
      <c r="AD10">
        <f>Table6[[#This Row],[CFNM]]/Table6[[#This Row],[CAREA]]</f>
        <v>0.17027312733671296</v>
      </c>
      <c r="AE10">
        <v>2</v>
      </c>
      <c r="AF10">
        <f>-(Table7[[#This Row],[time]]-2)*2</f>
        <v>0</v>
      </c>
      <c r="AG10">
        <v>78.953400000000002</v>
      </c>
      <c r="AH10">
        <v>19.615500000000001</v>
      </c>
      <c r="AI10">
        <f>Table7[[#This Row],[CFNM]]/Table7[[#This Row],[CAREA]]</f>
        <v>0.2484440188769578</v>
      </c>
      <c r="AJ10">
        <v>2</v>
      </c>
      <c r="AK10">
        <f>-(Table8[[#This Row],[time]]-2)*2</f>
        <v>0</v>
      </c>
      <c r="AL10">
        <v>83.136899999999997</v>
      </c>
      <c r="AM10">
        <v>19.233499999999999</v>
      </c>
      <c r="AN10">
        <f>Table8[[#This Row],[CFNM]]/Table8[[#This Row],[CAREA]]</f>
        <v>0.23134733193082735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88.846500000000006</v>
      </c>
      <c r="D11">
        <v>8.0800699999999992</v>
      </c>
      <c r="E11">
        <f>Table1[[#This Row],[CFNM]]/Table1[[#This Row],[CAREA]]</f>
        <v>9.0944156494628364E-2</v>
      </c>
      <c r="F11">
        <v>2.0512600000000001</v>
      </c>
      <c r="G11">
        <f>-(Table2[[#This Row],[time]]-2)*2</f>
        <v>-0.10252000000000017</v>
      </c>
      <c r="H11">
        <v>94.681799999999996</v>
      </c>
      <c r="I11">
        <v>6.1878000000000002</v>
      </c>
      <c r="J11">
        <f>Table2[[#This Row],[CFNM]]/Table2[[#This Row],[CAREA]]</f>
        <v>6.5353637129839104E-2</v>
      </c>
      <c r="K11">
        <v>2.0512600000000001</v>
      </c>
      <c r="L11">
        <f>-(Table3[[#This Row],[time]]-2)*2</f>
        <v>-0.10252000000000017</v>
      </c>
      <c r="M11">
        <v>88.784700000000001</v>
      </c>
      <c r="N11">
        <v>0.63650300000000004</v>
      </c>
      <c r="O11">
        <f>Table3[[#This Row],[CFNM]]/Table3[[#This Row],[CAREA]]</f>
        <v>7.1690617865465562E-3</v>
      </c>
      <c r="P11">
        <v>2.0512600000000001</v>
      </c>
      <c r="Q11">
        <f>-(Table4[[#This Row],[time]]-2)*2</f>
        <v>-0.10252000000000017</v>
      </c>
      <c r="R11">
        <v>84.481300000000005</v>
      </c>
      <c r="S11">
        <v>8.5227000000000004</v>
      </c>
      <c r="T11">
        <f>Table4[[#This Row],[CFNM]]/Table4[[#This Row],[CAREA]]</f>
        <v>0.10088268054587228</v>
      </c>
      <c r="U11">
        <v>2.0512600000000001</v>
      </c>
      <c r="V11">
        <f>-(Table5[[#This Row],[time]]-2)*2</f>
        <v>-0.10252000000000017</v>
      </c>
      <c r="W11">
        <v>82.455399999999997</v>
      </c>
      <c r="X11">
        <v>4.5009499999999996</v>
      </c>
      <c r="Y11">
        <f>Table5[[#This Row],[CFNM]]/Table5[[#This Row],[CAREA]]</f>
        <v>5.4586479478602977E-2</v>
      </c>
      <c r="Z11">
        <v>2.0512600000000001</v>
      </c>
      <c r="AA11">
        <f>-(Table6[[#This Row],[time]]-2)*2</f>
        <v>-0.10252000000000017</v>
      </c>
      <c r="AB11">
        <v>88.339399999999998</v>
      </c>
      <c r="AC11">
        <v>13.498699999999999</v>
      </c>
      <c r="AD11">
        <f>Table6[[#This Row],[CFNM]]/Table6[[#This Row],[CAREA]]</f>
        <v>0.15280497716760585</v>
      </c>
      <c r="AE11">
        <v>2.0512600000000001</v>
      </c>
      <c r="AF11">
        <f>-(Table7[[#This Row],[time]]-2)*2</f>
        <v>-0.10252000000000017</v>
      </c>
      <c r="AG11">
        <v>79.307500000000005</v>
      </c>
      <c r="AH11">
        <v>17.4861</v>
      </c>
      <c r="AI11">
        <f>Table7[[#This Row],[CFNM]]/Table7[[#This Row],[CAREA]]</f>
        <v>0.22048482173817105</v>
      </c>
      <c r="AJ11">
        <v>2.0512600000000001</v>
      </c>
      <c r="AK11">
        <f>-(Table8[[#This Row],[time]]-2)*2</f>
        <v>-0.10252000000000017</v>
      </c>
      <c r="AL11">
        <v>83.159599999999998</v>
      </c>
      <c r="AM11">
        <v>21.560199999999998</v>
      </c>
      <c r="AN11">
        <f>Table8[[#This Row],[CFNM]]/Table8[[#This Row],[CAREA]]</f>
        <v>0.25926291131751472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86.224800000000002</v>
      </c>
      <c r="D12">
        <v>5.9320700000000004</v>
      </c>
      <c r="E12">
        <f>Table1[[#This Row],[CFNM]]/Table1[[#This Row],[CAREA]]</f>
        <v>6.8797724088661263E-2</v>
      </c>
      <c r="F12">
        <v>2.1153300000000002</v>
      </c>
      <c r="G12">
        <f>-(Table2[[#This Row],[time]]-2)*2</f>
        <v>-0.23066000000000031</v>
      </c>
      <c r="H12">
        <v>92.947599999999994</v>
      </c>
      <c r="I12">
        <v>9.6316500000000005</v>
      </c>
      <c r="J12">
        <f>Table2[[#This Row],[CFNM]]/Table2[[#This Row],[CAREA]]</f>
        <v>0.10362451531830839</v>
      </c>
      <c r="K12">
        <v>2.1153300000000002</v>
      </c>
      <c r="L12">
        <f>-(Table3[[#This Row],[time]]-2)*2</f>
        <v>-0.23066000000000031</v>
      </c>
      <c r="M12">
        <v>88.533199999999994</v>
      </c>
      <c r="N12">
        <v>4.1069699999999997E-3</v>
      </c>
      <c r="O12">
        <f>Table3[[#This Row],[CFNM]]/Table3[[#This Row],[CAREA]]</f>
        <v>4.6389038236503366E-5</v>
      </c>
      <c r="P12">
        <v>2.1153300000000002</v>
      </c>
      <c r="Q12">
        <f>-(Table4[[#This Row],[time]]-2)*2</f>
        <v>-0.23066000000000031</v>
      </c>
      <c r="R12">
        <v>82.096999999999994</v>
      </c>
      <c r="S12">
        <v>11.1929</v>
      </c>
      <c r="T12">
        <f>Table4[[#This Row],[CFNM]]/Table4[[#This Row],[CAREA]]</f>
        <v>0.13633750319743718</v>
      </c>
      <c r="U12">
        <v>2.1153300000000002</v>
      </c>
      <c r="V12">
        <f>-(Table5[[#This Row],[time]]-2)*2</f>
        <v>-0.23066000000000031</v>
      </c>
      <c r="W12">
        <v>82.051000000000002</v>
      </c>
      <c r="X12">
        <v>1.1224700000000001</v>
      </c>
      <c r="Y12">
        <f>Table5[[#This Row],[CFNM]]/Table5[[#This Row],[CAREA]]</f>
        <v>1.3680150150516143E-2</v>
      </c>
      <c r="Z12">
        <v>2.1153300000000002</v>
      </c>
      <c r="AA12">
        <f>-(Table6[[#This Row],[time]]-2)*2</f>
        <v>-0.23066000000000031</v>
      </c>
      <c r="AB12">
        <v>85.391199999999998</v>
      </c>
      <c r="AC12">
        <v>11.566700000000001</v>
      </c>
      <c r="AD12">
        <f>Table6[[#This Row],[CFNM]]/Table6[[#This Row],[CAREA]]</f>
        <v>0.13545540992514452</v>
      </c>
      <c r="AE12">
        <v>2.1153300000000002</v>
      </c>
      <c r="AF12">
        <f>-(Table7[[#This Row],[time]]-2)*2</f>
        <v>-0.23066000000000031</v>
      </c>
      <c r="AG12">
        <v>79.722899999999996</v>
      </c>
      <c r="AH12">
        <v>15.1395</v>
      </c>
      <c r="AI12">
        <f>Table7[[#This Row],[CFNM]]/Table7[[#This Row],[CAREA]]</f>
        <v>0.18990152139473102</v>
      </c>
      <c r="AJ12">
        <v>2.1153300000000002</v>
      </c>
      <c r="AK12">
        <f>-(Table8[[#This Row],[time]]-2)*2</f>
        <v>-0.23066000000000031</v>
      </c>
      <c r="AL12">
        <v>83.001000000000005</v>
      </c>
      <c r="AM12">
        <v>24.182300000000001</v>
      </c>
      <c r="AN12">
        <f>Table8[[#This Row],[CFNM]]/Table8[[#This Row],[CAREA]]</f>
        <v>0.29134950181323116</v>
      </c>
    </row>
    <row r="13" spans="1:40" x14ac:dyDescent="0.3">
      <c r="A13">
        <v>2.16533</v>
      </c>
      <c r="B13">
        <f>-(Table1[[#This Row],[time]]-2)*2</f>
        <v>-0.33065999999999995</v>
      </c>
      <c r="C13">
        <v>83.981999999999999</v>
      </c>
      <c r="D13">
        <v>4.2526799999999998</v>
      </c>
      <c r="E13">
        <f>Table1[[#This Row],[CFNM]]/Table1[[#This Row],[CAREA]]</f>
        <v>5.0637993855826249E-2</v>
      </c>
      <c r="F13">
        <v>2.16533</v>
      </c>
      <c r="G13">
        <f>-(Table2[[#This Row],[time]]-2)*2</f>
        <v>-0.33065999999999995</v>
      </c>
      <c r="H13">
        <v>91.369399999999999</v>
      </c>
      <c r="I13">
        <v>13.3025</v>
      </c>
      <c r="J13">
        <f>Table2[[#This Row],[CFNM]]/Table2[[#This Row],[CAREA]]</f>
        <v>0.14559031798392022</v>
      </c>
      <c r="K13">
        <v>2.16533</v>
      </c>
      <c r="L13">
        <f>-(Table3[[#This Row],[time]]-2)*2</f>
        <v>-0.33065999999999995</v>
      </c>
      <c r="M13">
        <v>82.703599999999994</v>
      </c>
      <c r="N13">
        <v>3.1334100000000001E-3</v>
      </c>
      <c r="O13">
        <f>Table3[[#This Row],[CFNM]]/Table3[[#This Row],[CAREA]]</f>
        <v>3.7887226190879237E-5</v>
      </c>
      <c r="P13">
        <v>2.16533</v>
      </c>
      <c r="Q13">
        <f>-(Table4[[#This Row],[time]]-2)*2</f>
        <v>-0.33065999999999995</v>
      </c>
      <c r="R13">
        <v>81.059799999999996</v>
      </c>
      <c r="S13">
        <v>14.218500000000001</v>
      </c>
      <c r="T13">
        <f>Table4[[#This Row],[CFNM]]/Table4[[#This Row],[CAREA]]</f>
        <v>0.17540753863197295</v>
      </c>
      <c r="U13">
        <v>2.16533</v>
      </c>
      <c r="V13">
        <f>-(Table5[[#This Row],[time]]-2)*2</f>
        <v>-0.33065999999999995</v>
      </c>
      <c r="W13">
        <v>82.275999999999996</v>
      </c>
      <c r="X13">
        <v>5.08897E-3</v>
      </c>
      <c r="Y13">
        <f>Table5[[#This Row],[CFNM]]/Table5[[#This Row],[CAREA]]</f>
        <v>6.1852423550002434E-5</v>
      </c>
      <c r="Z13">
        <v>2.16533</v>
      </c>
      <c r="AA13">
        <f>-(Table6[[#This Row],[time]]-2)*2</f>
        <v>-0.33065999999999995</v>
      </c>
      <c r="AB13">
        <v>84.129099999999994</v>
      </c>
      <c r="AC13">
        <v>12.5105</v>
      </c>
      <c r="AD13">
        <f>Table6[[#This Row],[CFNM]]/Table6[[#This Row],[CAREA]]</f>
        <v>0.14870597688552475</v>
      </c>
      <c r="AE13">
        <v>2.16533</v>
      </c>
      <c r="AF13">
        <f>-(Table7[[#This Row],[time]]-2)*2</f>
        <v>-0.33065999999999995</v>
      </c>
      <c r="AG13">
        <v>80.087500000000006</v>
      </c>
      <c r="AH13">
        <v>13.0726</v>
      </c>
      <c r="AI13">
        <f>Table7[[#This Row],[CFNM]]/Table7[[#This Row],[CAREA]]</f>
        <v>0.16322896831590447</v>
      </c>
      <c r="AJ13">
        <v>2.16533</v>
      </c>
      <c r="AK13">
        <f>-(Table8[[#This Row],[time]]-2)*2</f>
        <v>-0.33065999999999995</v>
      </c>
      <c r="AL13">
        <v>82.887799999999999</v>
      </c>
      <c r="AM13">
        <v>26.897200000000002</v>
      </c>
      <c r="AN13">
        <f>Table8[[#This Row],[CFNM]]/Table8[[#This Row],[CAREA]]</f>
        <v>0.32450131382422986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82.504400000000004</v>
      </c>
      <c r="D14">
        <v>3.1777000000000002</v>
      </c>
      <c r="E14">
        <f>Table1[[#This Row],[CFNM]]/Table1[[#This Row],[CAREA]]</f>
        <v>3.8515521596423949E-2</v>
      </c>
      <c r="F14">
        <v>2.2246999999999999</v>
      </c>
      <c r="G14">
        <f>-(Table2[[#This Row],[time]]-2)*2</f>
        <v>-0.4493999999999998</v>
      </c>
      <c r="H14">
        <v>90.446600000000004</v>
      </c>
      <c r="I14">
        <v>16.064499999999999</v>
      </c>
      <c r="J14">
        <f>Table2[[#This Row],[CFNM]]/Table2[[#This Row],[CAREA]]</f>
        <v>0.17761308882810409</v>
      </c>
      <c r="K14">
        <v>2.2246999999999999</v>
      </c>
      <c r="L14">
        <f>-(Table3[[#This Row],[time]]-2)*2</f>
        <v>-0.4493999999999998</v>
      </c>
      <c r="M14">
        <v>77.268799999999999</v>
      </c>
      <c r="N14">
        <v>2.7982599999999999E-3</v>
      </c>
      <c r="O14">
        <f>Table3[[#This Row],[CFNM]]/Table3[[#This Row],[CAREA]]</f>
        <v>3.6214617025241755E-5</v>
      </c>
      <c r="P14">
        <v>2.2246999999999999</v>
      </c>
      <c r="Q14">
        <f>-(Table4[[#This Row],[time]]-2)*2</f>
        <v>-0.4493999999999998</v>
      </c>
      <c r="R14">
        <v>80.400999999999996</v>
      </c>
      <c r="S14">
        <v>16.444400000000002</v>
      </c>
      <c r="T14">
        <f>Table4[[#This Row],[CFNM]]/Table4[[#This Row],[CAREA]]</f>
        <v>0.20452979440554225</v>
      </c>
      <c r="U14">
        <v>2.2246999999999999</v>
      </c>
      <c r="V14">
        <f>-(Table5[[#This Row],[time]]-2)*2</f>
        <v>-0.4493999999999998</v>
      </c>
      <c r="W14">
        <v>82.175899999999999</v>
      </c>
      <c r="X14">
        <v>4.5744799999999997E-3</v>
      </c>
      <c r="Y14">
        <f>Table5[[#This Row],[CFNM]]/Table5[[#This Row],[CAREA]]</f>
        <v>5.5666929111819889E-5</v>
      </c>
      <c r="Z14">
        <v>2.2246999999999999</v>
      </c>
      <c r="AA14">
        <f>-(Table6[[#This Row],[time]]-2)*2</f>
        <v>-0.4493999999999998</v>
      </c>
      <c r="AB14">
        <v>83.578800000000001</v>
      </c>
      <c r="AC14">
        <v>14.268000000000001</v>
      </c>
      <c r="AD14">
        <f>Table6[[#This Row],[CFNM]]/Table6[[#This Row],[CAREA]]</f>
        <v>0.17071314735315654</v>
      </c>
      <c r="AE14">
        <v>2.2246999999999999</v>
      </c>
      <c r="AF14">
        <f>-(Table7[[#This Row],[time]]-2)*2</f>
        <v>-0.4493999999999998</v>
      </c>
      <c r="AG14">
        <v>80.138599999999997</v>
      </c>
      <c r="AH14">
        <v>11.7491</v>
      </c>
      <c r="AI14">
        <f>Table7[[#This Row],[CFNM]]/Table7[[#This Row],[CAREA]]</f>
        <v>0.14660974861053228</v>
      </c>
      <c r="AJ14">
        <v>2.2246999999999999</v>
      </c>
      <c r="AK14">
        <f>-(Table8[[#This Row],[time]]-2)*2</f>
        <v>-0.4493999999999998</v>
      </c>
      <c r="AL14">
        <v>82.790700000000001</v>
      </c>
      <c r="AM14">
        <v>28.883400000000002</v>
      </c>
      <c r="AN14">
        <f>Table8[[#This Row],[CFNM]]/Table8[[#This Row],[CAREA]]</f>
        <v>0.3488725182900978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78.482600000000005</v>
      </c>
      <c r="D15">
        <v>2.0003000000000002</v>
      </c>
      <c r="E15">
        <f>Table1[[#This Row],[CFNM]]/Table1[[#This Row],[CAREA]]</f>
        <v>2.5487178049656868E-2</v>
      </c>
      <c r="F15">
        <v>2.2668900000000001</v>
      </c>
      <c r="G15">
        <f>-(Table2[[#This Row],[time]]-2)*2</f>
        <v>-0.53378000000000014</v>
      </c>
      <c r="H15">
        <v>89.054299999999998</v>
      </c>
      <c r="I15">
        <v>19.572099999999999</v>
      </c>
      <c r="J15">
        <f>Table2[[#This Row],[CFNM]]/Table2[[#This Row],[CAREA]]</f>
        <v>0.21977714720120195</v>
      </c>
      <c r="K15">
        <v>2.2668900000000001</v>
      </c>
      <c r="L15">
        <f>-(Table3[[#This Row],[time]]-2)*2</f>
        <v>-0.53378000000000014</v>
      </c>
      <c r="M15">
        <v>74.4619</v>
      </c>
      <c r="N15">
        <v>2.4190100000000001E-3</v>
      </c>
      <c r="O15">
        <f>Table3[[#This Row],[CFNM]]/Table3[[#This Row],[CAREA]]</f>
        <v>3.2486546811188004E-5</v>
      </c>
      <c r="P15">
        <v>2.2668900000000001</v>
      </c>
      <c r="Q15">
        <f>-(Table4[[#This Row],[time]]-2)*2</f>
        <v>-0.53378000000000014</v>
      </c>
      <c r="R15">
        <v>79.537800000000004</v>
      </c>
      <c r="S15">
        <v>19.3048</v>
      </c>
      <c r="T15">
        <f>Table4[[#This Row],[CFNM]]/Table4[[#This Row],[CAREA]]</f>
        <v>0.2427122701407381</v>
      </c>
      <c r="U15">
        <v>2.2668900000000001</v>
      </c>
      <c r="V15">
        <f>-(Table5[[#This Row],[time]]-2)*2</f>
        <v>-0.53378000000000014</v>
      </c>
      <c r="W15">
        <v>82.736500000000007</v>
      </c>
      <c r="X15">
        <v>4.3151999999999999E-3</v>
      </c>
      <c r="Y15">
        <f>Table5[[#This Row],[CFNM]]/Table5[[#This Row],[CAREA]]</f>
        <v>5.215594084835592E-5</v>
      </c>
      <c r="Z15">
        <v>2.2668900000000001</v>
      </c>
      <c r="AA15">
        <f>-(Table6[[#This Row],[time]]-2)*2</f>
        <v>-0.53378000000000014</v>
      </c>
      <c r="AB15">
        <v>82.842299999999994</v>
      </c>
      <c r="AC15">
        <v>17.12</v>
      </c>
      <c r="AD15">
        <f>Table6[[#This Row],[CFNM]]/Table6[[#This Row],[CAREA]]</f>
        <v>0.2066577098897544</v>
      </c>
      <c r="AE15">
        <v>2.2668900000000001</v>
      </c>
      <c r="AF15">
        <f>-(Table7[[#This Row],[time]]-2)*2</f>
        <v>-0.53378000000000014</v>
      </c>
      <c r="AG15">
        <v>79.803100000000001</v>
      </c>
      <c r="AH15">
        <v>10.232100000000001</v>
      </c>
      <c r="AI15">
        <f>Table7[[#This Row],[CFNM]]/Table7[[#This Row],[CAREA]]</f>
        <v>0.12821682365722636</v>
      </c>
      <c r="AJ15">
        <v>2.2668900000000001</v>
      </c>
      <c r="AK15">
        <f>-(Table8[[#This Row],[time]]-2)*2</f>
        <v>-0.53378000000000014</v>
      </c>
      <c r="AL15">
        <v>82.832800000000006</v>
      </c>
      <c r="AM15">
        <v>31.5078</v>
      </c>
      <c r="AN15">
        <f>Table8[[#This Row],[CFNM]]/Table8[[#This Row],[CAREA]]</f>
        <v>0.38037830424662689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76.605199999999996</v>
      </c>
      <c r="D16">
        <v>1.1991700000000001</v>
      </c>
      <c r="E16">
        <f>Table1[[#This Row],[CFNM]]/Table1[[#This Row],[CAREA]]</f>
        <v>1.5653898168792722E-2</v>
      </c>
      <c r="F16">
        <v>2.3262700000000001</v>
      </c>
      <c r="G16">
        <f>-(Table2[[#This Row],[time]]-2)*2</f>
        <v>-0.65254000000000012</v>
      </c>
      <c r="H16">
        <v>87.918599999999998</v>
      </c>
      <c r="I16">
        <v>22.314599999999999</v>
      </c>
      <c r="J16">
        <f>Table2[[#This Row],[CFNM]]/Table2[[#This Row],[CAREA]]</f>
        <v>0.25380977404098792</v>
      </c>
      <c r="K16">
        <v>2.3262700000000001</v>
      </c>
      <c r="L16">
        <f>-(Table3[[#This Row],[time]]-2)*2</f>
        <v>-0.65254000000000012</v>
      </c>
      <c r="M16">
        <v>71.215400000000002</v>
      </c>
      <c r="N16">
        <v>2.1404900000000001E-3</v>
      </c>
      <c r="O16">
        <f>Table3[[#This Row],[CFNM]]/Table3[[#This Row],[CAREA]]</f>
        <v>3.0056560800051675E-5</v>
      </c>
      <c r="P16">
        <v>2.3262700000000001</v>
      </c>
      <c r="Q16">
        <f>-(Table4[[#This Row],[time]]-2)*2</f>
        <v>-0.65254000000000012</v>
      </c>
      <c r="R16">
        <v>79.046499999999995</v>
      </c>
      <c r="S16">
        <v>21.616</v>
      </c>
      <c r="T16">
        <f>Table4[[#This Row],[CFNM]]/Table4[[#This Row],[CAREA]]</f>
        <v>0.27345929294782184</v>
      </c>
      <c r="U16">
        <v>2.3262700000000001</v>
      </c>
      <c r="V16">
        <f>-(Table5[[#This Row],[time]]-2)*2</f>
        <v>-0.65254000000000012</v>
      </c>
      <c r="W16">
        <v>82.590100000000007</v>
      </c>
      <c r="X16">
        <v>4.1177100000000001E-3</v>
      </c>
      <c r="Y16">
        <f>Table5[[#This Row],[CFNM]]/Table5[[#This Row],[CAREA]]</f>
        <v>4.9857186272931013E-5</v>
      </c>
      <c r="Z16">
        <v>2.3262700000000001</v>
      </c>
      <c r="AA16">
        <f>-(Table6[[#This Row],[time]]-2)*2</f>
        <v>-0.65254000000000012</v>
      </c>
      <c r="AB16">
        <v>81.683000000000007</v>
      </c>
      <c r="AC16">
        <v>19.642900000000001</v>
      </c>
      <c r="AD16">
        <f>Table6[[#This Row],[CFNM]]/Table6[[#This Row],[CAREA]]</f>
        <v>0.24047721068031291</v>
      </c>
      <c r="AE16">
        <v>2.3262700000000001</v>
      </c>
      <c r="AF16">
        <f>-(Table7[[#This Row],[time]]-2)*2</f>
        <v>-0.65254000000000012</v>
      </c>
      <c r="AG16">
        <v>79.361000000000004</v>
      </c>
      <c r="AH16">
        <v>9.0602099999999997</v>
      </c>
      <c r="AI16">
        <f>Table7[[#This Row],[CFNM]]/Table7[[#This Row],[CAREA]]</f>
        <v>0.11416451405602247</v>
      </c>
      <c r="AJ16">
        <v>2.3262700000000001</v>
      </c>
      <c r="AK16">
        <f>-(Table8[[#This Row],[time]]-2)*2</f>
        <v>-0.65254000000000012</v>
      </c>
      <c r="AL16">
        <v>82.881600000000006</v>
      </c>
      <c r="AM16">
        <v>33.6569</v>
      </c>
      <c r="AN16">
        <f>Table8[[#This Row],[CFNM]]/Table8[[#This Row],[CAREA]]</f>
        <v>0.4060841006930368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75.334900000000005</v>
      </c>
      <c r="D17">
        <v>0.68401800000000001</v>
      </c>
      <c r="E17">
        <f>Table1[[#This Row],[CFNM]]/Table1[[#This Row],[CAREA]]</f>
        <v>9.0796961302132204E-3</v>
      </c>
      <c r="F17">
        <v>2.3684599999999998</v>
      </c>
      <c r="G17">
        <f>-(Table2[[#This Row],[time]]-2)*2</f>
        <v>-0.73691999999999958</v>
      </c>
      <c r="H17">
        <v>87.014399999999995</v>
      </c>
      <c r="I17">
        <v>24.525500000000001</v>
      </c>
      <c r="J17">
        <f>Table2[[#This Row],[CFNM]]/Table2[[#This Row],[CAREA]]</f>
        <v>0.28185564688143572</v>
      </c>
      <c r="K17">
        <v>2.3684599999999998</v>
      </c>
      <c r="L17">
        <f>-(Table3[[#This Row],[time]]-2)*2</f>
        <v>-0.73691999999999958</v>
      </c>
      <c r="M17">
        <v>70.172499999999999</v>
      </c>
      <c r="N17">
        <v>1.93257E-3</v>
      </c>
      <c r="O17">
        <f>Table3[[#This Row],[CFNM]]/Table3[[#This Row],[CAREA]]</f>
        <v>2.7540275749046993E-5</v>
      </c>
      <c r="P17">
        <v>2.3684599999999998</v>
      </c>
      <c r="Q17">
        <f>-(Table4[[#This Row],[time]]-2)*2</f>
        <v>-0.73691999999999958</v>
      </c>
      <c r="R17">
        <v>78.452799999999996</v>
      </c>
      <c r="S17">
        <v>23.592300000000002</v>
      </c>
      <c r="T17">
        <f>Table4[[#This Row],[CFNM]]/Table4[[#This Row],[CAREA]]</f>
        <v>0.30071966838659681</v>
      </c>
      <c r="U17">
        <v>2.3684599999999998</v>
      </c>
      <c r="V17">
        <f>-(Table5[[#This Row],[time]]-2)*2</f>
        <v>-0.73691999999999958</v>
      </c>
      <c r="W17">
        <v>82.546499999999995</v>
      </c>
      <c r="X17">
        <v>3.9765699999999996E-3</v>
      </c>
      <c r="Y17">
        <f>Table5[[#This Row],[CFNM]]/Table5[[#This Row],[CAREA]]</f>
        <v>4.8173696037990707E-5</v>
      </c>
      <c r="Z17">
        <v>2.3684599999999998</v>
      </c>
      <c r="AA17">
        <f>-(Table6[[#This Row],[time]]-2)*2</f>
        <v>-0.73691999999999958</v>
      </c>
      <c r="AB17">
        <v>80.9422</v>
      </c>
      <c r="AC17">
        <v>21.786999999999999</v>
      </c>
      <c r="AD17">
        <f>Table6[[#This Row],[CFNM]]/Table6[[#This Row],[CAREA]]</f>
        <v>0.26916738116829042</v>
      </c>
      <c r="AE17">
        <v>2.3684599999999998</v>
      </c>
      <c r="AF17">
        <f>-(Table7[[#This Row],[time]]-2)*2</f>
        <v>-0.73691999999999958</v>
      </c>
      <c r="AG17">
        <v>78.815299999999993</v>
      </c>
      <c r="AH17">
        <v>8.1575299999999995</v>
      </c>
      <c r="AI17">
        <f>Table7[[#This Row],[CFNM]]/Table7[[#This Row],[CAREA]]</f>
        <v>0.10350185814175675</v>
      </c>
      <c r="AJ17">
        <v>2.3684599999999998</v>
      </c>
      <c r="AK17">
        <f>-(Table8[[#This Row],[time]]-2)*2</f>
        <v>-0.73691999999999958</v>
      </c>
      <c r="AL17">
        <v>83.034300000000002</v>
      </c>
      <c r="AM17">
        <v>35.529299999999999</v>
      </c>
      <c r="AN17">
        <f>Table8[[#This Row],[CFNM]]/Table8[[#This Row],[CAREA]]</f>
        <v>0.42788702981779819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73.8643</v>
      </c>
      <c r="D18">
        <v>0.175839</v>
      </c>
      <c r="E18">
        <f>Table1[[#This Row],[CFNM]]/Table1[[#This Row],[CAREA]]</f>
        <v>2.3805681499723141E-3</v>
      </c>
      <c r="F18">
        <v>2.4278300000000002</v>
      </c>
      <c r="G18">
        <f>-(Table2[[#This Row],[time]]-2)*2</f>
        <v>-0.85566000000000031</v>
      </c>
      <c r="H18">
        <v>85.829499999999996</v>
      </c>
      <c r="I18">
        <v>27.229099999999999</v>
      </c>
      <c r="J18">
        <f>Table2[[#This Row],[CFNM]]/Table2[[#This Row],[CAREA]]</f>
        <v>0.31724640129559184</v>
      </c>
      <c r="K18">
        <v>2.4278300000000002</v>
      </c>
      <c r="L18">
        <f>-(Table3[[#This Row],[time]]-2)*2</f>
        <v>-0.85566000000000031</v>
      </c>
      <c r="M18">
        <v>67.003799999999998</v>
      </c>
      <c r="N18">
        <v>1.69432E-3</v>
      </c>
      <c r="O18">
        <f>Table3[[#This Row],[CFNM]]/Table3[[#This Row],[CAREA]]</f>
        <v>2.5286924025204542E-5</v>
      </c>
      <c r="P18">
        <v>2.4278300000000002</v>
      </c>
      <c r="Q18">
        <f>-(Table4[[#This Row],[time]]-2)*2</f>
        <v>-0.85566000000000031</v>
      </c>
      <c r="R18">
        <v>77.839200000000005</v>
      </c>
      <c r="S18">
        <v>26.170400000000001</v>
      </c>
      <c r="T18">
        <f>Table4[[#This Row],[CFNM]]/Table4[[#This Row],[CAREA]]</f>
        <v>0.33621106075088131</v>
      </c>
      <c r="U18">
        <v>2.4278300000000002</v>
      </c>
      <c r="V18">
        <f>-(Table5[[#This Row],[time]]-2)*2</f>
        <v>-0.85566000000000031</v>
      </c>
      <c r="W18">
        <v>82.366799999999998</v>
      </c>
      <c r="X18">
        <v>3.78175E-3</v>
      </c>
      <c r="Y18">
        <f>Table5[[#This Row],[CFNM]]/Table5[[#This Row],[CAREA]]</f>
        <v>4.5913523409917586E-5</v>
      </c>
      <c r="Z18">
        <v>2.4278300000000002</v>
      </c>
      <c r="AA18">
        <f>-(Table6[[#This Row],[time]]-2)*2</f>
        <v>-0.85566000000000031</v>
      </c>
      <c r="AB18">
        <v>79.508099999999999</v>
      </c>
      <c r="AC18">
        <v>24.464600000000001</v>
      </c>
      <c r="AD18">
        <f>Table6[[#This Row],[CFNM]]/Table6[[#This Row],[CAREA]]</f>
        <v>0.3076994670983208</v>
      </c>
      <c r="AE18">
        <v>2.4278300000000002</v>
      </c>
      <c r="AF18">
        <f>-(Table7[[#This Row],[time]]-2)*2</f>
        <v>-0.85566000000000031</v>
      </c>
      <c r="AG18">
        <v>77.873900000000006</v>
      </c>
      <c r="AH18">
        <v>7.0489899999999999</v>
      </c>
      <c r="AI18">
        <f>Table7[[#This Row],[CFNM]]/Table7[[#This Row],[CAREA]]</f>
        <v>9.0518004106639058E-2</v>
      </c>
      <c r="AJ18">
        <v>2.4278300000000002</v>
      </c>
      <c r="AK18">
        <f>-(Table8[[#This Row],[time]]-2)*2</f>
        <v>-0.85566000000000031</v>
      </c>
      <c r="AL18">
        <v>83.108199999999997</v>
      </c>
      <c r="AM18">
        <v>37.927599999999998</v>
      </c>
      <c r="AN18">
        <f>Table8[[#This Row],[CFNM]]/Table8[[#This Row],[CAREA]]</f>
        <v>0.4563641132884601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72.534700000000001</v>
      </c>
      <c r="D19">
        <v>3.0121100000000001E-3</v>
      </c>
      <c r="E19">
        <f>Table1[[#This Row],[CFNM]]/Table1[[#This Row],[CAREA]]</f>
        <v>4.152646940016296E-5</v>
      </c>
      <c r="F19">
        <v>2.4542000000000002</v>
      </c>
      <c r="G19">
        <f>-(Table2[[#This Row],[time]]-2)*2</f>
        <v>-0.90840000000000032</v>
      </c>
      <c r="H19">
        <v>84.851600000000005</v>
      </c>
      <c r="I19">
        <v>29.3964</v>
      </c>
      <c r="J19">
        <f>Table2[[#This Row],[CFNM]]/Table2[[#This Row],[CAREA]]</f>
        <v>0.34644485195329255</v>
      </c>
      <c r="K19">
        <v>2.4542000000000002</v>
      </c>
      <c r="L19">
        <f>-(Table3[[#This Row],[time]]-2)*2</f>
        <v>-0.90840000000000032</v>
      </c>
      <c r="M19">
        <v>62.873399999999997</v>
      </c>
      <c r="N19">
        <v>1.5215199999999999E-3</v>
      </c>
      <c r="O19">
        <f>Table3[[#This Row],[CFNM]]/Table3[[#This Row],[CAREA]]</f>
        <v>2.4199741066969498E-5</v>
      </c>
      <c r="P19">
        <v>2.4542000000000002</v>
      </c>
      <c r="Q19">
        <f>-(Table4[[#This Row],[time]]-2)*2</f>
        <v>-0.90840000000000032</v>
      </c>
      <c r="R19">
        <v>77.239199999999997</v>
      </c>
      <c r="S19">
        <v>28.361999999999998</v>
      </c>
      <c r="T19">
        <f>Table4[[#This Row],[CFNM]]/Table4[[#This Row],[CAREA]]</f>
        <v>0.36719696734300716</v>
      </c>
      <c r="U19">
        <v>2.4542000000000002</v>
      </c>
      <c r="V19">
        <f>-(Table5[[#This Row],[time]]-2)*2</f>
        <v>-0.90840000000000032</v>
      </c>
      <c r="W19">
        <v>82.724000000000004</v>
      </c>
      <c r="X19">
        <v>3.6076200000000002E-3</v>
      </c>
      <c r="Y19">
        <f>Table5[[#This Row],[CFNM]]/Table5[[#This Row],[CAREA]]</f>
        <v>4.3610318649968571E-5</v>
      </c>
      <c r="Z19">
        <v>2.4542000000000002</v>
      </c>
      <c r="AA19">
        <f>-(Table6[[#This Row],[time]]-2)*2</f>
        <v>-0.90840000000000032</v>
      </c>
      <c r="AB19">
        <v>78.6327</v>
      </c>
      <c r="AC19">
        <v>26.740600000000001</v>
      </c>
      <c r="AD19">
        <f>Table6[[#This Row],[CFNM]]/Table6[[#This Row],[CAREA]]</f>
        <v>0.34006971654286322</v>
      </c>
      <c r="AE19">
        <v>2.4542000000000002</v>
      </c>
      <c r="AF19">
        <f>-(Table7[[#This Row],[time]]-2)*2</f>
        <v>-0.90840000000000032</v>
      </c>
      <c r="AG19">
        <v>77.1143</v>
      </c>
      <c r="AH19">
        <v>6.1671199999999997</v>
      </c>
      <c r="AI19">
        <f>Table7[[#This Row],[CFNM]]/Table7[[#This Row],[CAREA]]</f>
        <v>7.9973753246803767E-2</v>
      </c>
      <c r="AJ19">
        <v>2.4542000000000002</v>
      </c>
      <c r="AK19">
        <f>-(Table8[[#This Row],[time]]-2)*2</f>
        <v>-0.90840000000000032</v>
      </c>
      <c r="AL19">
        <v>83.006900000000002</v>
      </c>
      <c r="AM19">
        <v>40.043799999999997</v>
      </c>
      <c r="AN19">
        <f>Table8[[#This Row],[CFNM]]/Table8[[#This Row],[CAREA]]</f>
        <v>0.48241531728085252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70.094300000000004</v>
      </c>
      <c r="D20">
        <v>2.5102599999999998E-3</v>
      </c>
      <c r="E20">
        <f>Table1[[#This Row],[CFNM]]/Table1[[#This Row],[CAREA]]</f>
        <v>3.581261243781591E-5</v>
      </c>
      <c r="F20">
        <v>2.5061499999999999</v>
      </c>
      <c r="G20">
        <f>-(Table2[[#This Row],[time]]-2)*2</f>
        <v>-1.0122999999999998</v>
      </c>
      <c r="H20">
        <v>84.018799999999999</v>
      </c>
      <c r="I20">
        <v>31.407399999999999</v>
      </c>
      <c r="J20">
        <f>Table2[[#This Row],[CFNM]]/Table2[[#This Row],[CAREA]]</f>
        <v>0.37381395592415029</v>
      </c>
      <c r="K20">
        <v>2.5061499999999999</v>
      </c>
      <c r="L20">
        <f>-(Table3[[#This Row],[time]]-2)*2</f>
        <v>-1.0122999999999998</v>
      </c>
      <c r="M20">
        <v>61.372300000000003</v>
      </c>
      <c r="N20">
        <v>1.36461E-3</v>
      </c>
      <c r="O20">
        <f>Table3[[#This Row],[CFNM]]/Table3[[#This Row],[CAREA]]</f>
        <v>2.2234949643405902E-5</v>
      </c>
      <c r="P20">
        <v>2.5061499999999999</v>
      </c>
      <c r="Q20">
        <f>-(Table4[[#This Row],[time]]-2)*2</f>
        <v>-1.0122999999999998</v>
      </c>
      <c r="R20">
        <v>76.580399999999997</v>
      </c>
      <c r="S20">
        <v>30.473099999999999</v>
      </c>
      <c r="T20">
        <f>Table4[[#This Row],[CFNM]]/Table4[[#This Row],[CAREA]]</f>
        <v>0.39792296723443599</v>
      </c>
      <c r="U20">
        <v>2.5061499999999999</v>
      </c>
      <c r="V20">
        <f>-(Table5[[#This Row],[time]]-2)*2</f>
        <v>-1.0122999999999998</v>
      </c>
      <c r="W20">
        <v>82.447299999999998</v>
      </c>
      <c r="X20">
        <v>3.4239700000000001E-3</v>
      </c>
      <c r="Y20">
        <f>Table5[[#This Row],[CFNM]]/Table5[[#This Row],[CAREA]]</f>
        <v>4.1529195013056825E-5</v>
      </c>
      <c r="Z20">
        <v>2.5061499999999999</v>
      </c>
      <c r="AA20">
        <f>-(Table6[[#This Row],[time]]-2)*2</f>
        <v>-1.0122999999999998</v>
      </c>
      <c r="AB20">
        <v>77.959699999999998</v>
      </c>
      <c r="AC20">
        <v>28.9693</v>
      </c>
      <c r="AD20">
        <f>Table6[[#This Row],[CFNM]]/Table6[[#This Row],[CAREA]]</f>
        <v>0.37159327190843477</v>
      </c>
      <c r="AE20">
        <v>2.5061499999999999</v>
      </c>
      <c r="AF20">
        <f>-(Table7[[#This Row],[time]]-2)*2</f>
        <v>-1.0122999999999998</v>
      </c>
      <c r="AG20">
        <v>76.438000000000002</v>
      </c>
      <c r="AH20">
        <v>5.3663600000000002</v>
      </c>
      <c r="AI20">
        <f>Table7[[#This Row],[CFNM]]/Table7[[#This Row],[CAREA]]</f>
        <v>7.0205395222271649E-2</v>
      </c>
      <c r="AJ20">
        <v>2.5061499999999999</v>
      </c>
      <c r="AK20">
        <f>-(Table8[[#This Row],[time]]-2)*2</f>
        <v>-1.0122999999999998</v>
      </c>
      <c r="AL20">
        <v>83.093000000000004</v>
      </c>
      <c r="AM20">
        <v>42.118600000000001</v>
      </c>
      <c r="AN20">
        <f>Table8[[#This Row],[CFNM]]/Table8[[#This Row],[CAREA]]</f>
        <v>0.50688505650295446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67.752799999999993</v>
      </c>
      <c r="D21">
        <v>2.3110299999999999E-3</v>
      </c>
      <c r="E21">
        <f>Table1[[#This Row],[CFNM]]/Table1[[#This Row],[CAREA]]</f>
        <v>3.4109734210246665E-5</v>
      </c>
      <c r="F21">
        <v>2.5507599999999999</v>
      </c>
      <c r="G21">
        <f>-(Table2[[#This Row],[time]]-2)*2</f>
        <v>-1.1015199999999998</v>
      </c>
      <c r="H21">
        <v>83.132099999999994</v>
      </c>
      <c r="I21">
        <v>33.658799999999999</v>
      </c>
      <c r="J21">
        <f>Table2[[#This Row],[CFNM]]/Table2[[#This Row],[CAREA]]</f>
        <v>0.40488331222235457</v>
      </c>
      <c r="K21">
        <v>2.5507599999999999</v>
      </c>
      <c r="L21">
        <f>-(Table3[[#This Row],[time]]-2)*2</f>
        <v>-1.1015199999999998</v>
      </c>
      <c r="M21">
        <v>57.373399999999997</v>
      </c>
      <c r="N21">
        <v>1.1985399999999999E-3</v>
      </c>
      <c r="O21">
        <f>Table3[[#This Row],[CFNM]]/Table3[[#This Row],[CAREA]]</f>
        <v>2.0890168614723897E-5</v>
      </c>
      <c r="P21">
        <v>2.5507599999999999</v>
      </c>
      <c r="Q21">
        <f>-(Table4[[#This Row],[time]]-2)*2</f>
        <v>-1.1015199999999998</v>
      </c>
      <c r="R21">
        <v>75.811300000000003</v>
      </c>
      <c r="S21">
        <v>32.837299999999999</v>
      </c>
      <c r="T21">
        <f>Table4[[#This Row],[CFNM]]/Table4[[#This Row],[CAREA]]</f>
        <v>0.43314519075652308</v>
      </c>
      <c r="U21">
        <v>2.5507599999999999</v>
      </c>
      <c r="V21">
        <f>-(Table5[[#This Row],[time]]-2)*2</f>
        <v>-1.1015199999999998</v>
      </c>
      <c r="W21">
        <v>81.951499999999996</v>
      </c>
      <c r="X21">
        <v>3.2186799999999998E-3</v>
      </c>
      <c r="Y21">
        <f>Table5[[#This Row],[CFNM]]/Table5[[#This Row],[CAREA]]</f>
        <v>3.9275425098991475E-5</v>
      </c>
      <c r="Z21">
        <v>2.5507599999999999</v>
      </c>
      <c r="AA21">
        <f>-(Table6[[#This Row],[time]]-2)*2</f>
        <v>-1.1015199999999998</v>
      </c>
      <c r="AB21">
        <v>76.938699999999997</v>
      </c>
      <c r="AC21">
        <v>31.4285</v>
      </c>
      <c r="AD21">
        <f>Table6[[#This Row],[CFNM]]/Table6[[#This Row],[CAREA]]</f>
        <v>0.40848753618140154</v>
      </c>
      <c r="AE21">
        <v>2.5507599999999999</v>
      </c>
      <c r="AF21">
        <f>-(Table7[[#This Row],[time]]-2)*2</f>
        <v>-1.1015199999999998</v>
      </c>
      <c r="AG21">
        <v>75.659499999999994</v>
      </c>
      <c r="AH21">
        <v>4.5120500000000003</v>
      </c>
      <c r="AI21">
        <f>Table7[[#This Row],[CFNM]]/Table7[[#This Row],[CAREA]]</f>
        <v>5.9636265108809872E-2</v>
      </c>
      <c r="AJ21">
        <v>2.5507599999999999</v>
      </c>
      <c r="AK21">
        <f>-(Table8[[#This Row],[time]]-2)*2</f>
        <v>-1.1015199999999998</v>
      </c>
      <c r="AL21">
        <v>83.120599999999996</v>
      </c>
      <c r="AM21">
        <v>44.520600000000002</v>
      </c>
      <c r="AN21">
        <f>Table8[[#This Row],[CFNM]]/Table8[[#This Row],[CAREA]]</f>
        <v>0.5356145167383296</v>
      </c>
    </row>
    <row r="22" spans="1:40" x14ac:dyDescent="0.3">
      <c r="A22">
        <v>2.60453</v>
      </c>
      <c r="B22">
        <f>-(Table1[[#This Row],[time]]-2)*2</f>
        <v>-1.20906</v>
      </c>
      <c r="C22">
        <v>66.307000000000002</v>
      </c>
      <c r="D22">
        <v>2.1259400000000002E-3</v>
      </c>
      <c r="E22">
        <f>Table1[[#This Row],[CFNM]]/Table1[[#This Row],[CAREA]]</f>
        <v>3.2062074894053421E-5</v>
      </c>
      <c r="F22">
        <v>2.60453</v>
      </c>
      <c r="G22">
        <f>-(Table2[[#This Row],[time]]-2)*2</f>
        <v>-1.20906</v>
      </c>
      <c r="H22">
        <v>82.278499999999994</v>
      </c>
      <c r="I22">
        <v>35.676200000000001</v>
      </c>
      <c r="J22">
        <f>Table2[[#This Row],[CFNM]]/Table2[[#This Row],[CAREA]]</f>
        <v>0.43360294609162786</v>
      </c>
      <c r="K22">
        <v>2.60453</v>
      </c>
      <c r="L22">
        <f>-(Table3[[#This Row],[time]]-2)*2</f>
        <v>-1.20906</v>
      </c>
      <c r="M22">
        <v>56.4084</v>
      </c>
      <c r="N22">
        <v>1.0613300000000001E-3</v>
      </c>
      <c r="O22">
        <f>Table3[[#This Row],[CFNM]]/Table3[[#This Row],[CAREA]]</f>
        <v>1.8815105551655427E-5</v>
      </c>
      <c r="P22">
        <v>2.60453</v>
      </c>
      <c r="Q22">
        <f>-(Table4[[#This Row],[time]]-2)*2</f>
        <v>-1.20906</v>
      </c>
      <c r="R22">
        <v>75.107799999999997</v>
      </c>
      <c r="S22">
        <v>35.035600000000002</v>
      </c>
      <c r="T22">
        <f>Table4[[#This Row],[CFNM]]/Table4[[#This Row],[CAREA]]</f>
        <v>0.46647085921835019</v>
      </c>
      <c r="U22">
        <v>2.60453</v>
      </c>
      <c r="V22">
        <f>-(Table5[[#This Row],[time]]-2)*2</f>
        <v>-1.20906</v>
      </c>
      <c r="W22">
        <v>79.910399999999996</v>
      </c>
      <c r="X22">
        <v>3.0330700000000001E-3</v>
      </c>
      <c r="Y22">
        <f>Table5[[#This Row],[CFNM]]/Table5[[#This Row],[CAREA]]</f>
        <v>3.7955885591862889E-5</v>
      </c>
      <c r="Z22">
        <v>2.60453</v>
      </c>
      <c r="AA22">
        <f>-(Table6[[#This Row],[time]]-2)*2</f>
        <v>-1.20906</v>
      </c>
      <c r="AB22">
        <v>76.281300000000002</v>
      </c>
      <c r="AC22">
        <v>33.712400000000002</v>
      </c>
      <c r="AD22">
        <f>Table6[[#This Row],[CFNM]]/Table6[[#This Row],[CAREA]]</f>
        <v>0.4419484198617486</v>
      </c>
      <c r="AE22">
        <v>2.60453</v>
      </c>
      <c r="AF22">
        <f>-(Table7[[#This Row],[time]]-2)*2</f>
        <v>-1.20906</v>
      </c>
      <c r="AG22">
        <v>74.864099999999993</v>
      </c>
      <c r="AH22">
        <v>3.7927900000000001</v>
      </c>
      <c r="AI22">
        <f>Table7[[#This Row],[CFNM]]/Table7[[#This Row],[CAREA]]</f>
        <v>5.0662333481602005E-2</v>
      </c>
      <c r="AJ22">
        <v>2.60453</v>
      </c>
      <c r="AK22">
        <f>-(Table8[[#This Row],[time]]-2)*2</f>
        <v>-1.20906</v>
      </c>
      <c r="AL22">
        <v>83.014600000000002</v>
      </c>
      <c r="AM22">
        <v>46.790399999999998</v>
      </c>
      <c r="AN22">
        <f>Table8[[#This Row],[CFNM]]/Table8[[#This Row],[CAREA]]</f>
        <v>0.56364061261513032</v>
      </c>
    </row>
    <row r="23" spans="1:40" x14ac:dyDescent="0.3">
      <c r="A23">
        <v>2.65273</v>
      </c>
      <c r="B23">
        <f>-(Table1[[#This Row],[time]]-2)*2</f>
        <v>-1.3054600000000001</v>
      </c>
      <c r="C23">
        <v>61.798099999999998</v>
      </c>
      <c r="D23">
        <v>1.9168799999999999E-3</v>
      </c>
      <c r="E23">
        <f>Table1[[#This Row],[CFNM]]/Table1[[#This Row],[CAREA]]</f>
        <v>3.1018429369187727E-5</v>
      </c>
      <c r="F23">
        <v>2.65273</v>
      </c>
      <c r="G23">
        <f>-(Table2[[#This Row],[time]]-2)*2</f>
        <v>-1.3054600000000001</v>
      </c>
      <c r="H23">
        <v>81.345600000000005</v>
      </c>
      <c r="I23">
        <v>37.858600000000003</v>
      </c>
      <c r="J23">
        <f>Table2[[#This Row],[CFNM]]/Table2[[#This Row],[CAREA]]</f>
        <v>0.46540439802521588</v>
      </c>
      <c r="K23">
        <v>2.65273</v>
      </c>
      <c r="L23">
        <f>-(Table3[[#This Row],[time]]-2)*2</f>
        <v>-1.3054600000000001</v>
      </c>
      <c r="M23">
        <v>52.009399999999999</v>
      </c>
      <c r="N23">
        <v>9.1538800000000005E-4</v>
      </c>
      <c r="O23">
        <f>Table3[[#This Row],[CFNM]]/Table3[[#This Row],[CAREA]]</f>
        <v>1.7600433767741985E-5</v>
      </c>
      <c r="P23">
        <v>2.65273</v>
      </c>
      <c r="Q23">
        <f>-(Table4[[#This Row],[time]]-2)*2</f>
        <v>-1.3054600000000001</v>
      </c>
      <c r="R23">
        <v>74.282700000000006</v>
      </c>
      <c r="S23">
        <v>37.464700000000001</v>
      </c>
      <c r="T23">
        <f>Table4[[#This Row],[CFNM]]/Table4[[#This Row],[CAREA]]</f>
        <v>0.5043529650914681</v>
      </c>
      <c r="U23">
        <v>2.65273</v>
      </c>
      <c r="V23">
        <f>-(Table5[[#This Row],[time]]-2)*2</f>
        <v>-1.3054600000000001</v>
      </c>
      <c r="W23">
        <v>79.340599999999995</v>
      </c>
      <c r="X23">
        <v>2.8276E-3</v>
      </c>
      <c r="Y23">
        <f>Table5[[#This Row],[CFNM]]/Table5[[#This Row],[CAREA]]</f>
        <v>3.563875241679544E-5</v>
      </c>
      <c r="Z23">
        <v>2.65273</v>
      </c>
      <c r="AA23">
        <f>-(Table6[[#This Row],[time]]-2)*2</f>
        <v>-1.3054600000000001</v>
      </c>
      <c r="AB23">
        <v>74.584999999999994</v>
      </c>
      <c r="AC23">
        <v>36.224800000000002</v>
      </c>
      <c r="AD23">
        <f>Table6[[#This Row],[CFNM]]/Table6[[#This Row],[CAREA]]</f>
        <v>0.48568478916672259</v>
      </c>
      <c r="AE23">
        <v>2.65273</v>
      </c>
      <c r="AF23">
        <f>-(Table7[[#This Row],[time]]-2)*2</f>
        <v>-1.3054600000000001</v>
      </c>
      <c r="AG23">
        <v>74.019199999999998</v>
      </c>
      <c r="AH23">
        <v>3.0203899999999999</v>
      </c>
      <c r="AI23">
        <f>Table7[[#This Row],[CFNM]]/Table7[[#This Row],[CAREA]]</f>
        <v>4.0805493709740175E-2</v>
      </c>
      <c r="AJ23">
        <v>2.65273</v>
      </c>
      <c r="AK23">
        <f>-(Table8[[#This Row],[time]]-2)*2</f>
        <v>-1.3054600000000001</v>
      </c>
      <c r="AL23">
        <v>82.271500000000003</v>
      </c>
      <c r="AM23">
        <v>49.300199999999997</v>
      </c>
      <c r="AN23">
        <f>Table8[[#This Row],[CFNM]]/Table8[[#This Row],[CAREA]]</f>
        <v>0.59923788918398224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58.295999999999999</v>
      </c>
      <c r="D24">
        <v>1.74585E-3</v>
      </c>
      <c r="E24">
        <f>Table1[[#This Row],[CFNM]]/Table1[[#This Row],[CAREA]]</f>
        <v>2.9948023878139153E-5</v>
      </c>
      <c r="F24">
        <v>2.7006199999999998</v>
      </c>
      <c r="G24">
        <f>-(Table2[[#This Row],[time]]-2)*2</f>
        <v>-1.4012399999999996</v>
      </c>
      <c r="H24">
        <v>80.618600000000001</v>
      </c>
      <c r="I24">
        <v>39.638599999999997</v>
      </c>
      <c r="J24">
        <f>Table2[[#This Row],[CFNM]]/Table2[[#This Row],[CAREA]]</f>
        <v>0.491680579915801</v>
      </c>
      <c r="K24">
        <v>2.7006199999999998</v>
      </c>
      <c r="L24">
        <f>-(Table3[[#This Row],[time]]-2)*2</f>
        <v>-1.4012399999999996</v>
      </c>
      <c r="M24">
        <v>50.160899999999998</v>
      </c>
      <c r="N24">
        <v>8.0009600000000003E-4</v>
      </c>
      <c r="O24">
        <f>Table3[[#This Row],[CFNM]]/Table3[[#This Row],[CAREA]]</f>
        <v>1.5950590998167896E-5</v>
      </c>
      <c r="P24">
        <v>2.7006199999999998</v>
      </c>
      <c r="Q24">
        <f>-(Table4[[#This Row],[time]]-2)*2</f>
        <v>-1.4012399999999996</v>
      </c>
      <c r="R24">
        <v>73.5869</v>
      </c>
      <c r="S24">
        <v>39.420099999999998</v>
      </c>
      <c r="T24">
        <f>Table4[[#This Row],[CFNM]]/Table4[[#This Row],[CAREA]]</f>
        <v>0.53569453258664246</v>
      </c>
      <c r="U24">
        <v>2.7006199999999998</v>
      </c>
      <c r="V24">
        <f>-(Table5[[#This Row],[time]]-2)*2</f>
        <v>-1.4012399999999996</v>
      </c>
      <c r="W24">
        <v>78.952699999999993</v>
      </c>
      <c r="X24">
        <v>2.6511799999999999E-3</v>
      </c>
      <c r="Y24">
        <f>Table5[[#This Row],[CFNM]]/Table5[[#This Row],[CAREA]]</f>
        <v>3.357934560819326E-5</v>
      </c>
      <c r="Z24">
        <v>2.7006199999999998</v>
      </c>
      <c r="AA24">
        <f>-(Table6[[#This Row],[time]]-2)*2</f>
        <v>-1.4012399999999996</v>
      </c>
      <c r="AB24">
        <v>73.8947</v>
      </c>
      <c r="AC24">
        <v>38.320700000000002</v>
      </c>
      <c r="AD24">
        <f>Table6[[#This Row],[CFNM]]/Table6[[#This Row],[CAREA]]</f>
        <v>0.51858523006386115</v>
      </c>
      <c r="AE24">
        <v>2.7006199999999998</v>
      </c>
      <c r="AF24">
        <f>-(Table7[[#This Row],[time]]-2)*2</f>
        <v>-1.4012399999999996</v>
      </c>
      <c r="AG24">
        <v>73.378</v>
      </c>
      <c r="AH24">
        <v>2.3854899999999999</v>
      </c>
      <c r="AI24">
        <f>Table7[[#This Row],[CFNM]]/Table7[[#This Row],[CAREA]]</f>
        <v>3.2509607784349533E-2</v>
      </c>
      <c r="AJ24">
        <v>2.7006199999999998</v>
      </c>
      <c r="AK24">
        <f>-(Table8[[#This Row],[time]]-2)*2</f>
        <v>-1.4012399999999996</v>
      </c>
      <c r="AL24">
        <v>82.145600000000002</v>
      </c>
      <c r="AM24">
        <v>51.353499999999997</v>
      </c>
      <c r="AN24">
        <f>Table8[[#This Row],[CFNM]]/Table8[[#This Row],[CAREA]]</f>
        <v>0.6251521688319277</v>
      </c>
    </row>
    <row r="25" spans="1:40" x14ac:dyDescent="0.3">
      <c r="A25">
        <v>2.75176</v>
      </c>
      <c r="B25">
        <f>-(Table1[[#This Row],[time]]-2)*2</f>
        <v>-1.50352</v>
      </c>
      <c r="C25">
        <v>55.212600000000002</v>
      </c>
      <c r="D25">
        <v>1.5869600000000001E-3</v>
      </c>
      <c r="E25">
        <f>Table1[[#This Row],[CFNM]]/Table1[[#This Row],[CAREA]]</f>
        <v>2.8742714525307632E-5</v>
      </c>
      <c r="F25">
        <v>2.75176</v>
      </c>
      <c r="G25">
        <f>-(Table2[[#This Row],[time]]-2)*2</f>
        <v>-1.50352</v>
      </c>
      <c r="H25">
        <v>79.903000000000006</v>
      </c>
      <c r="I25">
        <v>41.374000000000002</v>
      </c>
      <c r="J25">
        <f>Table2[[#This Row],[CFNM]]/Table2[[#This Row],[CAREA]]</f>
        <v>0.51780283593857557</v>
      </c>
      <c r="K25">
        <v>2.75176</v>
      </c>
      <c r="L25">
        <f>-(Table3[[#This Row],[time]]-2)*2</f>
        <v>-1.50352</v>
      </c>
      <c r="M25">
        <v>46.699199999999998</v>
      </c>
      <c r="N25">
        <v>6.8510800000000003E-4</v>
      </c>
      <c r="O25">
        <f>Table3[[#This Row],[CFNM]]/Table3[[#This Row],[CAREA]]</f>
        <v>1.4670658169733102E-5</v>
      </c>
      <c r="P25">
        <v>2.75176</v>
      </c>
      <c r="Q25">
        <f>-(Table4[[#This Row],[time]]-2)*2</f>
        <v>-1.50352</v>
      </c>
      <c r="R25">
        <v>72.916600000000003</v>
      </c>
      <c r="S25">
        <v>41.321300000000001</v>
      </c>
      <c r="T25">
        <f>Table4[[#This Row],[CFNM]]/Table4[[#This Row],[CAREA]]</f>
        <v>0.56669263240469248</v>
      </c>
      <c r="U25">
        <v>2.75176</v>
      </c>
      <c r="V25">
        <f>-(Table5[[#This Row],[time]]-2)*2</f>
        <v>-1.50352</v>
      </c>
      <c r="W25">
        <v>78.473399999999998</v>
      </c>
      <c r="X25">
        <v>2.4722699999999999E-3</v>
      </c>
      <c r="Y25">
        <f>Table5[[#This Row],[CFNM]]/Table5[[#This Row],[CAREA]]</f>
        <v>3.1504560781105446E-5</v>
      </c>
      <c r="Z25">
        <v>2.75176</v>
      </c>
      <c r="AA25">
        <f>-(Table6[[#This Row],[time]]-2)*2</f>
        <v>-1.50352</v>
      </c>
      <c r="AB25">
        <v>73.092100000000002</v>
      </c>
      <c r="AC25">
        <v>40.396000000000001</v>
      </c>
      <c r="AD25">
        <f>Table6[[#This Row],[CFNM]]/Table6[[#This Row],[CAREA]]</f>
        <v>0.55267258705113143</v>
      </c>
      <c r="AE25">
        <v>2.75176</v>
      </c>
      <c r="AF25">
        <f>-(Table7[[#This Row],[time]]-2)*2</f>
        <v>-1.50352</v>
      </c>
      <c r="AG25">
        <v>72.759699999999995</v>
      </c>
      <c r="AH25">
        <v>1.91727</v>
      </c>
      <c r="AI25">
        <f>Table7[[#This Row],[CFNM]]/Table7[[#This Row],[CAREA]]</f>
        <v>2.6350713375673622E-2</v>
      </c>
      <c r="AJ25">
        <v>2.75176</v>
      </c>
      <c r="AK25">
        <f>-(Table8[[#This Row],[time]]-2)*2</f>
        <v>-1.50352</v>
      </c>
      <c r="AL25">
        <v>82.087900000000005</v>
      </c>
      <c r="AM25">
        <v>53.3401</v>
      </c>
      <c r="AN25">
        <f>Table8[[#This Row],[CFNM]]/Table8[[#This Row],[CAREA]]</f>
        <v>0.64979247855043187</v>
      </c>
    </row>
    <row r="26" spans="1:40" x14ac:dyDescent="0.3">
      <c r="A26">
        <v>2.80444</v>
      </c>
      <c r="B26">
        <f>-(Table1[[#This Row],[time]]-2)*2</f>
        <v>-1.6088800000000001</v>
      </c>
      <c r="C26">
        <v>52.705100000000002</v>
      </c>
      <c r="D26">
        <v>1.4344399999999999E-3</v>
      </c>
      <c r="E26">
        <f>Table1[[#This Row],[CFNM]]/Table1[[#This Row],[CAREA]]</f>
        <v>2.721634149256903E-5</v>
      </c>
      <c r="F26">
        <v>2.80444</v>
      </c>
      <c r="G26">
        <f>-(Table2[[#This Row],[time]]-2)*2</f>
        <v>-1.6088800000000001</v>
      </c>
      <c r="H26">
        <v>79.188999999999993</v>
      </c>
      <c r="I26">
        <v>43.088700000000003</v>
      </c>
      <c r="J26">
        <f>Table2[[#This Row],[CFNM]]/Table2[[#This Row],[CAREA]]</f>
        <v>0.54412481531525847</v>
      </c>
      <c r="K26">
        <v>2.80444</v>
      </c>
      <c r="L26">
        <f>-(Table3[[#This Row],[time]]-2)*2</f>
        <v>-1.6088800000000001</v>
      </c>
      <c r="M26">
        <v>42.046399999999998</v>
      </c>
      <c r="N26">
        <v>5.8428400000000002E-4</v>
      </c>
      <c r="O26">
        <f>Table3[[#This Row],[CFNM]]/Table3[[#This Row],[CAREA]]</f>
        <v>1.3896171848243845E-5</v>
      </c>
      <c r="P26">
        <v>2.80444</v>
      </c>
      <c r="Q26">
        <f>-(Table4[[#This Row],[time]]-2)*2</f>
        <v>-1.6088800000000001</v>
      </c>
      <c r="R26">
        <v>72.259799999999998</v>
      </c>
      <c r="S26">
        <v>43.138100000000001</v>
      </c>
      <c r="T26">
        <f>Table4[[#This Row],[CFNM]]/Table4[[#This Row],[CAREA]]</f>
        <v>0.59698615274329581</v>
      </c>
      <c r="U26">
        <v>2.80444</v>
      </c>
      <c r="V26">
        <f>-(Table5[[#This Row],[time]]-2)*2</f>
        <v>-1.6088800000000001</v>
      </c>
      <c r="W26">
        <v>77.061199999999999</v>
      </c>
      <c r="X26">
        <v>2.2882100000000002E-3</v>
      </c>
      <c r="Y26">
        <f>Table5[[#This Row],[CFNM]]/Table5[[#This Row],[CAREA]]</f>
        <v>2.9693412508499739E-5</v>
      </c>
      <c r="Z26">
        <v>2.80444</v>
      </c>
      <c r="AA26">
        <f>-(Table6[[#This Row],[time]]-2)*2</f>
        <v>-1.6088800000000001</v>
      </c>
      <c r="AB26">
        <v>72.287000000000006</v>
      </c>
      <c r="AC26">
        <v>42.471299999999999</v>
      </c>
      <c r="AD26">
        <f>Table6[[#This Row],[CFNM]]/Table6[[#This Row],[CAREA]]</f>
        <v>0.58753717819248263</v>
      </c>
      <c r="AE26">
        <v>2.80444</v>
      </c>
      <c r="AF26">
        <f>-(Table7[[#This Row],[time]]-2)*2</f>
        <v>-1.6088800000000001</v>
      </c>
      <c r="AG26">
        <v>72.163899999999998</v>
      </c>
      <c r="AH26">
        <v>1.52536</v>
      </c>
      <c r="AI26">
        <f>Table7[[#This Row],[CFNM]]/Table7[[#This Row],[CAREA]]</f>
        <v>2.1137438525356864E-2</v>
      </c>
      <c r="AJ26">
        <v>2.80444</v>
      </c>
      <c r="AK26">
        <f>-(Table8[[#This Row],[time]]-2)*2</f>
        <v>-1.6088800000000001</v>
      </c>
      <c r="AL26">
        <v>81.880099999999999</v>
      </c>
      <c r="AM26">
        <v>55.278199999999998</v>
      </c>
      <c r="AN26">
        <f>Table8[[#This Row],[CFNM]]/Table8[[#This Row],[CAREA]]</f>
        <v>0.67511153503720678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49.122900000000001</v>
      </c>
      <c r="D27">
        <v>1.29009E-3</v>
      </c>
      <c r="E27">
        <f>Table1[[#This Row],[CFNM]]/Table1[[#This Row],[CAREA]]</f>
        <v>2.6262496717416927E-5</v>
      </c>
      <c r="F27">
        <v>2.8583699999999999</v>
      </c>
      <c r="G27">
        <f>-(Table2[[#This Row],[time]]-2)*2</f>
        <v>-1.7167399999999997</v>
      </c>
      <c r="H27">
        <v>78.504000000000005</v>
      </c>
      <c r="I27">
        <v>44.7804</v>
      </c>
      <c r="J27">
        <f>Table2[[#This Row],[CFNM]]/Table2[[#This Row],[CAREA]]</f>
        <v>0.57042188933047999</v>
      </c>
      <c r="K27">
        <v>2.8583699999999999</v>
      </c>
      <c r="L27">
        <f>-(Table3[[#This Row],[time]]-2)*2</f>
        <v>-1.7167399999999997</v>
      </c>
      <c r="M27">
        <v>37.891100000000002</v>
      </c>
      <c r="N27">
        <v>4.9281100000000001E-4</v>
      </c>
      <c r="O27">
        <f>Table3[[#This Row],[CFNM]]/Table3[[#This Row],[CAREA]]</f>
        <v>1.3005982935306707E-5</v>
      </c>
      <c r="P27">
        <v>2.8583699999999999</v>
      </c>
      <c r="Q27">
        <f>-(Table4[[#This Row],[time]]-2)*2</f>
        <v>-1.7167399999999997</v>
      </c>
      <c r="R27">
        <v>71.584100000000007</v>
      </c>
      <c r="S27">
        <v>44.896500000000003</v>
      </c>
      <c r="T27">
        <f>Table4[[#This Row],[CFNM]]/Table4[[#This Row],[CAREA]]</f>
        <v>0.62718536658280255</v>
      </c>
      <c r="U27">
        <v>2.8583699999999999</v>
      </c>
      <c r="V27">
        <f>-(Table5[[#This Row],[time]]-2)*2</f>
        <v>-1.7167399999999997</v>
      </c>
      <c r="W27">
        <v>75.618799999999993</v>
      </c>
      <c r="X27">
        <v>2.1061999999999999E-3</v>
      </c>
      <c r="Y27">
        <f>Table5[[#This Row],[CFNM]]/Table5[[#This Row],[CAREA]]</f>
        <v>2.785286198670172E-5</v>
      </c>
      <c r="Z27">
        <v>2.8583699999999999</v>
      </c>
      <c r="AA27">
        <f>-(Table6[[#This Row],[time]]-2)*2</f>
        <v>-1.7167399999999997</v>
      </c>
      <c r="AB27">
        <v>71.841200000000001</v>
      </c>
      <c r="AC27">
        <v>44.508699999999997</v>
      </c>
      <c r="AD27">
        <f>Table6[[#This Row],[CFNM]]/Table6[[#This Row],[CAREA]]</f>
        <v>0.61954282500849089</v>
      </c>
      <c r="AE27">
        <v>2.8583699999999999</v>
      </c>
      <c r="AF27">
        <f>-(Table7[[#This Row],[time]]-2)*2</f>
        <v>-1.7167399999999997</v>
      </c>
      <c r="AG27">
        <v>71.620699999999999</v>
      </c>
      <c r="AH27">
        <v>1.13452</v>
      </c>
      <c r="AI27">
        <f>Table7[[#This Row],[CFNM]]/Table7[[#This Row],[CAREA]]</f>
        <v>1.5840671761097002E-2</v>
      </c>
      <c r="AJ27">
        <v>2.8583699999999999</v>
      </c>
      <c r="AK27">
        <f>-(Table8[[#This Row],[time]]-2)*2</f>
        <v>-1.7167399999999997</v>
      </c>
      <c r="AL27">
        <v>81.954899999999995</v>
      </c>
      <c r="AM27">
        <v>57.182099999999998</v>
      </c>
      <c r="AN27">
        <f>Table8[[#This Row],[CFNM]]/Table8[[#This Row],[CAREA]]</f>
        <v>0.69772643246468491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42.789000000000001</v>
      </c>
      <c r="D28">
        <v>1.1327900000000001E-3</v>
      </c>
      <c r="E28">
        <f>Table1[[#This Row],[CFNM]]/Table1[[#This Row],[CAREA]]</f>
        <v>2.6473860104232396E-5</v>
      </c>
      <c r="F28">
        <v>2.9134199999999999</v>
      </c>
      <c r="G28">
        <f>-(Table2[[#This Row],[time]]-2)*2</f>
        <v>-1.8268399999999998</v>
      </c>
      <c r="H28">
        <v>77.641900000000007</v>
      </c>
      <c r="I28">
        <v>46.767400000000002</v>
      </c>
      <c r="J28">
        <f>Table2[[#This Row],[CFNM]]/Table2[[#This Row],[CAREA]]</f>
        <v>0.60234744384153394</v>
      </c>
      <c r="K28">
        <v>2.9134199999999999</v>
      </c>
      <c r="L28">
        <f>-(Table3[[#This Row],[time]]-2)*2</f>
        <v>-1.8268399999999998</v>
      </c>
      <c r="M28">
        <v>35.803400000000003</v>
      </c>
      <c r="N28">
        <v>3.9477700000000002E-4</v>
      </c>
      <c r="O28">
        <f>Table3[[#This Row],[CFNM]]/Table3[[#This Row],[CAREA]]</f>
        <v>1.1026243317673739E-5</v>
      </c>
      <c r="P28">
        <v>2.9134199999999999</v>
      </c>
      <c r="Q28">
        <f>-(Table4[[#This Row],[time]]-2)*2</f>
        <v>-1.8268399999999998</v>
      </c>
      <c r="R28">
        <v>70.8596</v>
      </c>
      <c r="S28">
        <v>46.918599999999998</v>
      </c>
      <c r="T28">
        <f>Table4[[#This Row],[CFNM]]/Table4[[#This Row],[CAREA]]</f>
        <v>0.66213470016765541</v>
      </c>
      <c r="U28">
        <v>2.9134199999999999</v>
      </c>
      <c r="V28">
        <f>-(Table5[[#This Row],[time]]-2)*2</f>
        <v>-1.8268399999999998</v>
      </c>
      <c r="W28">
        <v>73.473100000000002</v>
      </c>
      <c r="X28">
        <v>1.90054E-3</v>
      </c>
      <c r="Y28">
        <f>Table5[[#This Row],[CFNM]]/Table5[[#This Row],[CAREA]]</f>
        <v>2.5867154101296937E-5</v>
      </c>
      <c r="Z28">
        <v>2.9134199999999999</v>
      </c>
      <c r="AA28">
        <f>-(Table6[[#This Row],[time]]-2)*2</f>
        <v>-1.8268399999999998</v>
      </c>
      <c r="AB28">
        <v>70.385900000000007</v>
      </c>
      <c r="AC28">
        <v>46.909399999999998</v>
      </c>
      <c r="AD28">
        <f>Table6[[#This Row],[CFNM]]/Table6[[#This Row],[CAREA]]</f>
        <v>0.66646018591791811</v>
      </c>
      <c r="AE28">
        <v>2.9134199999999999</v>
      </c>
      <c r="AF28">
        <f>-(Table7[[#This Row],[time]]-2)*2</f>
        <v>-1.8268399999999998</v>
      </c>
      <c r="AG28">
        <v>71.029799999999994</v>
      </c>
      <c r="AH28">
        <v>0.72838499999999995</v>
      </c>
      <c r="AI28">
        <f>Table7[[#This Row],[CFNM]]/Table7[[#This Row],[CAREA]]</f>
        <v>1.0254639601969878E-2</v>
      </c>
      <c r="AJ28">
        <v>2.9134199999999999</v>
      </c>
      <c r="AK28">
        <f>-(Table8[[#This Row],[time]]-2)*2</f>
        <v>-1.8268399999999998</v>
      </c>
      <c r="AL28">
        <v>81.995800000000003</v>
      </c>
      <c r="AM28">
        <v>59.385300000000001</v>
      </c>
      <c r="AN28">
        <f>Table8[[#This Row],[CFNM]]/Table8[[#This Row],[CAREA]]</f>
        <v>0.72424807124267343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38.0045</v>
      </c>
      <c r="D29">
        <v>1.0336500000000001E-3</v>
      </c>
      <c r="E29">
        <f>Table1[[#This Row],[CFNM]]/Table1[[#This Row],[CAREA]]</f>
        <v>2.7198094962438662E-5</v>
      </c>
      <c r="F29">
        <v>2.9619599999999999</v>
      </c>
      <c r="G29">
        <f>-(Table2[[#This Row],[time]]-2)*2</f>
        <v>-1.9239199999999999</v>
      </c>
      <c r="H29">
        <v>76.993899999999996</v>
      </c>
      <c r="I29">
        <v>48.14</v>
      </c>
      <c r="J29">
        <f>Table2[[#This Row],[CFNM]]/Table2[[#This Row],[CAREA]]</f>
        <v>0.62524433753842845</v>
      </c>
      <c r="K29">
        <v>2.9619599999999999</v>
      </c>
      <c r="L29">
        <f>-(Table3[[#This Row],[time]]-2)*2</f>
        <v>-1.9239199999999999</v>
      </c>
      <c r="M29">
        <v>33.068100000000001</v>
      </c>
      <c r="N29">
        <v>3.2840700000000002E-4</v>
      </c>
      <c r="O29">
        <f>Table3[[#This Row],[CFNM]]/Table3[[#This Row],[CAREA]]</f>
        <v>9.9312328195451204E-6</v>
      </c>
      <c r="P29">
        <v>2.9619599999999999</v>
      </c>
      <c r="Q29">
        <f>-(Table4[[#This Row],[time]]-2)*2</f>
        <v>-1.9239199999999999</v>
      </c>
      <c r="R29">
        <v>70.368200000000002</v>
      </c>
      <c r="S29">
        <v>48.308900000000001</v>
      </c>
      <c r="T29">
        <f>Table4[[#This Row],[CFNM]]/Table4[[#This Row],[CAREA]]</f>
        <v>0.68651606833768664</v>
      </c>
      <c r="U29">
        <v>2.9619599999999999</v>
      </c>
      <c r="V29">
        <f>-(Table5[[#This Row],[time]]-2)*2</f>
        <v>-1.9239199999999999</v>
      </c>
      <c r="W29">
        <v>73.182000000000002</v>
      </c>
      <c r="X29">
        <v>1.75895E-3</v>
      </c>
      <c r="Y29">
        <f>Table5[[#This Row],[CFNM]]/Table5[[#This Row],[CAREA]]</f>
        <v>2.4035281899920744E-5</v>
      </c>
      <c r="Z29">
        <v>2.9619599999999999</v>
      </c>
      <c r="AA29">
        <f>-(Table6[[#This Row],[time]]-2)*2</f>
        <v>-1.9239199999999999</v>
      </c>
      <c r="AB29">
        <v>69.990399999999994</v>
      </c>
      <c r="AC29">
        <v>48.634700000000002</v>
      </c>
      <c r="AD29">
        <f>Table6[[#This Row],[CFNM]]/Table6[[#This Row],[CAREA]]</f>
        <v>0.69487672595098771</v>
      </c>
      <c r="AE29">
        <v>2.9619599999999999</v>
      </c>
      <c r="AF29">
        <f>-(Table7[[#This Row],[time]]-2)*2</f>
        <v>-1.9239199999999999</v>
      </c>
      <c r="AG29">
        <v>70.582599999999999</v>
      </c>
      <c r="AH29">
        <v>0.51424800000000004</v>
      </c>
      <c r="AI29">
        <f>Table7[[#This Row],[CFNM]]/Table7[[#This Row],[CAREA]]</f>
        <v>7.2857616466381241E-3</v>
      </c>
      <c r="AJ29">
        <v>2.9619599999999999</v>
      </c>
      <c r="AK29">
        <f>-(Table8[[#This Row],[time]]-2)*2</f>
        <v>-1.9239199999999999</v>
      </c>
      <c r="AL29">
        <v>82.042299999999997</v>
      </c>
      <c r="AM29">
        <v>60.902700000000003</v>
      </c>
      <c r="AN29">
        <f>Table8[[#This Row],[CFNM]]/Table8[[#This Row],[CAREA]]</f>
        <v>0.74233291850667282</v>
      </c>
    </row>
    <row r="30" spans="1:40" x14ac:dyDescent="0.3">
      <c r="A30">
        <v>3</v>
      </c>
      <c r="B30">
        <f>-(Table1[[#This Row],[time]]-2)*2</f>
        <v>-2</v>
      </c>
      <c r="C30">
        <v>34.900100000000002</v>
      </c>
      <c r="D30">
        <v>9.7055500000000001E-4</v>
      </c>
      <c r="E30">
        <f>Table1[[#This Row],[CFNM]]/Table1[[#This Row],[CAREA]]</f>
        <v>2.7809519170432174E-5</v>
      </c>
      <c r="F30">
        <v>3</v>
      </c>
      <c r="G30">
        <f>-(Table2[[#This Row],[time]]-2)*2</f>
        <v>-2</v>
      </c>
      <c r="H30">
        <v>76.563400000000001</v>
      </c>
      <c r="I30">
        <v>49.101399999999998</v>
      </c>
      <c r="J30">
        <f>Table2[[#This Row],[CFNM]]/Table2[[#This Row],[CAREA]]</f>
        <v>0.64131686941802479</v>
      </c>
      <c r="K30">
        <v>3</v>
      </c>
      <c r="L30">
        <f>-(Table3[[#This Row],[time]]-2)*2</f>
        <v>-2</v>
      </c>
      <c r="M30">
        <v>30.400700000000001</v>
      </c>
      <c r="N30">
        <v>2.83813E-4</v>
      </c>
      <c r="O30">
        <f>Table3[[#This Row],[CFNM]]/Table3[[#This Row],[CAREA]]</f>
        <v>9.3357389796945461E-6</v>
      </c>
      <c r="P30">
        <v>3</v>
      </c>
      <c r="Q30">
        <f>-(Table4[[#This Row],[time]]-2)*2</f>
        <v>-2</v>
      </c>
      <c r="R30">
        <v>70.010599999999997</v>
      </c>
      <c r="S30">
        <v>49.323399999999999</v>
      </c>
      <c r="T30">
        <f>Table4[[#This Row],[CFNM]]/Table4[[#This Row],[CAREA]]</f>
        <v>0.70451331655492166</v>
      </c>
      <c r="U30">
        <v>3</v>
      </c>
      <c r="V30">
        <f>-(Table5[[#This Row],[time]]-2)*2</f>
        <v>-2</v>
      </c>
      <c r="W30">
        <v>71.217500000000001</v>
      </c>
      <c r="X30">
        <v>1.6602800000000001E-3</v>
      </c>
      <c r="Y30">
        <f>Table5[[#This Row],[CFNM]]/Table5[[#This Row],[CAREA]]</f>
        <v>2.3312809351634079E-5</v>
      </c>
      <c r="Z30">
        <v>3</v>
      </c>
      <c r="AA30">
        <f>-(Table6[[#This Row],[time]]-2)*2</f>
        <v>-2</v>
      </c>
      <c r="AB30">
        <v>69.358900000000006</v>
      </c>
      <c r="AC30">
        <v>49.872599999999998</v>
      </c>
      <c r="AD30">
        <f>Table6[[#This Row],[CFNM]]/Table6[[#This Row],[CAREA]]</f>
        <v>0.71905119602531176</v>
      </c>
      <c r="AE30">
        <v>3</v>
      </c>
      <c r="AF30">
        <f>-(Table7[[#This Row],[time]]-2)*2</f>
        <v>-2</v>
      </c>
      <c r="AG30">
        <v>70.265100000000004</v>
      </c>
      <c r="AH30">
        <v>0.40982400000000002</v>
      </c>
      <c r="AI30">
        <f>Table7[[#This Row],[CFNM]]/Table7[[#This Row],[CAREA]]</f>
        <v>5.8325399095710386E-3</v>
      </c>
      <c r="AJ30">
        <v>3</v>
      </c>
      <c r="AK30">
        <f>-(Table8[[#This Row],[time]]-2)*2</f>
        <v>-2</v>
      </c>
      <c r="AL30">
        <v>82.036600000000007</v>
      </c>
      <c r="AM30">
        <v>61.958599999999997</v>
      </c>
      <c r="AN30">
        <f>Table8[[#This Row],[CFNM]]/Table8[[#This Row],[CAREA]]</f>
        <v>0.75525558104553325</v>
      </c>
    </row>
    <row r="33" spans="1:40" x14ac:dyDescent="0.3">
      <c r="A33" t="s">
        <v>18</v>
      </c>
      <c r="E33" t="s">
        <v>0</v>
      </c>
    </row>
    <row r="34" spans="1:40" x14ac:dyDescent="0.3">
      <c r="A34" t="s">
        <v>19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91.084699999999998</v>
      </c>
      <c r="D38">
        <v>10.2044</v>
      </c>
      <c r="E38" s="1">
        <f>Table110[[#This Row],[CFNM]]/Table110[[#This Row],[CAREA]]</f>
        <v>0.11203198780914907</v>
      </c>
      <c r="F38">
        <v>2</v>
      </c>
      <c r="G38">
        <f>(Table211[[#This Row],[time]]-2)*2</f>
        <v>0</v>
      </c>
      <c r="H38">
        <v>95.836600000000004</v>
      </c>
      <c r="I38">
        <v>3.5649700000000002</v>
      </c>
      <c r="J38" s="1">
        <f>Table211[[#This Row],[CFNM]]/Table211[[#This Row],[CAREA]]</f>
        <v>3.7198418975631441E-2</v>
      </c>
      <c r="K38">
        <v>2</v>
      </c>
      <c r="L38">
        <f>(Table312[[#This Row],[time]]-2)*2</f>
        <v>0</v>
      </c>
      <c r="M38">
        <v>89.259799999999998</v>
      </c>
      <c r="N38">
        <v>3.64472</v>
      </c>
      <c r="O38">
        <f>Table312[[#This Row],[CFNM]]/Table312[[#This Row],[CAREA]]</f>
        <v>4.0832715287284979E-2</v>
      </c>
      <c r="P38">
        <v>2</v>
      </c>
      <c r="Q38">
        <f>(Table413[[#This Row],[time]]-2)*2</f>
        <v>0</v>
      </c>
      <c r="R38">
        <v>86.405299999999997</v>
      </c>
      <c r="S38">
        <v>6.4305199999999996</v>
      </c>
      <c r="T38">
        <f>Table413[[#This Row],[CFNM]]/Table413[[#This Row],[CAREA]]</f>
        <v>7.4422749530410753E-2</v>
      </c>
      <c r="U38">
        <v>2</v>
      </c>
      <c r="V38">
        <f>(Table514[[#This Row],[time]]-2)*2</f>
        <v>0</v>
      </c>
      <c r="W38">
        <v>82.680099999999996</v>
      </c>
      <c r="X38">
        <v>8.5651600000000006</v>
      </c>
      <c r="Y38">
        <f>Table514[[#This Row],[CFNM]]/Table514[[#This Row],[CAREA]]</f>
        <v>0.10359397243109286</v>
      </c>
      <c r="Z38">
        <v>2</v>
      </c>
      <c r="AA38">
        <f>(Table615[[#This Row],[time]]-2)*2</f>
        <v>0</v>
      </c>
      <c r="AB38">
        <v>88.826700000000002</v>
      </c>
      <c r="AC38">
        <v>15.1248</v>
      </c>
      <c r="AD38">
        <f>Table615[[#This Row],[CFNM]]/Table615[[#This Row],[CAREA]]</f>
        <v>0.17027312733671296</v>
      </c>
      <c r="AE38">
        <v>2</v>
      </c>
      <c r="AF38">
        <f>(Table716[[#This Row],[time]]-2)*2</f>
        <v>0</v>
      </c>
      <c r="AG38">
        <v>78.953400000000002</v>
      </c>
      <c r="AH38">
        <v>19.615500000000001</v>
      </c>
      <c r="AI38">
        <f>Table716[[#This Row],[CFNM]]/Table716[[#This Row],[CAREA]]</f>
        <v>0.2484440188769578</v>
      </c>
      <c r="AJ38">
        <v>2</v>
      </c>
      <c r="AK38">
        <f>(Table817[[#This Row],[time]]-2)*2</f>
        <v>0</v>
      </c>
      <c r="AL38">
        <v>83.136899999999997</v>
      </c>
      <c r="AM38">
        <v>19.233499999999999</v>
      </c>
      <c r="AN38">
        <f>Table817[[#This Row],[CFNM]]/Table817[[#This Row],[CAREA]]</f>
        <v>0.23134733193082735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91.070300000000003</v>
      </c>
      <c r="D39">
        <v>11.016299999999999</v>
      </c>
      <c r="E39">
        <f>Table110[[#This Row],[CFNM]]/Table110[[#This Row],[CAREA]]</f>
        <v>0.12096479313233842</v>
      </c>
      <c r="F39">
        <v>2.0512600000000001</v>
      </c>
      <c r="G39">
        <f>(Table211[[#This Row],[time]]-2)*2</f>
        <v>0.10252000000000017</v>
      </c>
      <c r="H39">
        <v>95.822900000000004</v>
      </c>
      <c r="I39">
        <v>3.0045199999999999</v>
      </c>
      <c r="J39">
        <f>Table211[[#This Row],[CFNM]]/Table211[[#This Row],[CAREA]]</f>
        <v>3.1354926640709053E-2</v>
      </c>
      <c r="K39">
        <v>2.0512600000000001</v>
      </c>
      <c r="L39">
        <f>(Table312[[#This Row],[time]]-2)*2</f>
        <v>0.10252000000000017</v>
      </c>
      <c r="M39">
        <v>89.197900000000004</v>
      </c>
      <c r="N39">
        <v>4.6615700000000002</v>
      </c>
      <c r="O39">
        <f>Table312[[#This Row],[CFNM]]/Table312[[#This Row],[CAREA]]</f>
        <v>5.2260983722710957E-2</v>
      </c>
      <c r="P39">
        <v>2.0512600000000001</v>
      </c>
      <c r="Q39">
        <f>(Table413[[#This Row],[time]]-2)*2</f>
        <v>0.10252000000000017</v>
      </c>
      <c r="R39">
        <v>86.440299999999993</v>
      </c>
      <c r="S39">
        <v>5.65686</v>
      </c>
      <c r="T39">
        <f>Table413[[#This Row],[CFNM]]/Table413[[#This Row],[CAREA]]</f>
        <v>6.5442392032420069E-2</v>
      </c>
      <c r="U39">
        <v>2.0512600000000001</v>
      </c>
      <c r="V39">
        <f>(Table514[[#This Row],[time]]-2)*2</f>
        <v>0.10252000000000017</v>
      </c>
      <c r="W39">
        <v>82.73</v>
      </c>
      <c r="X39">
        <v>9.9250000000000007</v>
      </c>
      <c r="Y39">
        <f>Table514[[#This Row],[CFNM]]/Table514[[#This Row],[CAREA]]</f>
        <v>0.11996857246464403</v>
      </c>
      <c r="Z39">
        <v>2.0512600000000001</v>
      </c>
      <c r="AA39">
        <f>(Table615[[#This Row],[time]]-2)*2</f>
        <v>0.10252000000000017</v>
      </c>
      <c r="AB39">
        <v>88.743899999999996</v>
      </c>
      <c r="AC39">
        <v>14.759399999999999</v>
      </c>
      <c r="AD39">
        <f>Table615[[#This Row],[CFNM]]/Table615[[#This Row],[CAREA]]</f>
        <v>0.16631452978739947</v>
      </c>
      <c r="AE39">
        <v>2.0512600000000001</v>
      </c>
      <c r="AF39">
        <f>(Table716[[#This Row],[time]]-2)*2</f>
        <v>0.10252000000000017</v>
      </c>
      <c r="AG39">
        <v>78.8185</v>
      </c>
      <c r="AH39">
        <v>21.395299999999999</v>
      </c>
      <c r="AI39">
        <f>Table716[[#This Row],[CFNM]]/Table716[[#This Row],[CAREA]]</f>
        <v>0.27145023059307138</v>
      </c>
      <c r="AJ39">
        <v>2.0512600000000001</v>
      </c>
      <c r="AK39">
        <f>(Table817[[#This Row],[time]]-2)*2</f>
        <v>0.10252000000000017</v>
      </c>
      <c r="AL39">
        <v>83.061999999999998</v>
      </c>
      <c r="AM39">
        <v>17.960999999999999</v>
      </c>
      <c r="AN39">
        <f>Table817[[#This Row],[CFNM]]/Table817[[#This Row],[CAREA]]</f>
        <v>0.21623606462642361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91.082599999999999</v>
      </c>
      <c r="D40">
        <v>13.0448</v>
      </c>
      <c r="E40">
        <f>Table110[[#This Row],[CFNM]]/Table110[[#This Row],[CAREA]]</f>
        <v>0.14321945135514358</v>
      </c>
      <c r="F40">
        <v>2.1153300000000002</v>
      </c>
      <c r="G40">
        <f>(Table211[[#This Row],[time]]-2)*2</f>
        <v>0.23066000000000031</v>
      </c>
      <c r="H40">
        <v>95.257599999999996</v>
      </c>
      <c r="I40">
        <v>1.4565999999999999</v>
      </c>
      <c r="J40">
        <f>Table211[[#This Row],[CFNM]]/Table211[[#This Row],[CAREA]]</f>
        <v>1.5291168368718086E-2</v>
      </c>
      <c r="K40">
        <v>2.1153300000000002</v>
      </c>
      <c r="L40">
        <f>(Table312[[#This Row],[time]]-2)*2</f>
        <v>0.23066000000000031</v>
      </c>
      <c r="M40">
        <v>89.037099999999995</v>
      </c>
      <c r="N40">
        <v>7.1657099999999998</v>
      </c>
      <c r="O40">
        <f>Table312[[#This Row],[CFNM]]/Table312[[#This Row],[CAREA]]</f>
        <v>8.0480047081497488E-2</v>
      </c>
      <c r="P40">
        <v>2.1153300000000002</v>
      </c>
      <c r="Q40">
        <f>(Table413[[#This Row],[time]]-2)*2</f>
        <v>0.23066000000000031</v>
      </c>
      <c r="R40">
        <v>86.610500000000002</v>
      </c>
      <c r="S40">
        <v>3.5605500000000001</v>
      </c>
      <c r="T40">
        <f>Table413[[#This Row],[CFNM]]/Table413[[#This Row],[CAREA]]</f>
        <v>4.1109911615797162E-2</v>
      </c>
      <c r="U40">
        <v>2.1153300000000002</v>
      </c>
      <c r="V40">
        <f>(Table514[[#This Row],[time]]-2)*2</f>
        <v>0.23066000000000031</v>
      </c>
      <c r="W40">
        <v>83.327299999999994</v>
      </c>
      <c r="X40">
        <v>12.751200000000001</v>
      </c>
      <c r="Y40">
        <f>Table514[[#This Row],[CFNM]]/Table514[[#This Row],[CAREA]]</f>
        <v>0.15302547904468286</v>
      </c>
      <c r="Z40">
        <v>2.1153300000000002</v>
      </c>
      <c r="AA40">
        <f>(Table615[[#This Row],[time]]-2)*2</f>
        <v>0.23066000000000031</v>
      </c>
      <c r="AB40">
        <v>89.176699999999997</v>
      </c>
      <c r="AC40">
        <v>14.3832</v>
      </c>
      <c r="AD40">
        <f>Table615[[#This Row],[CFNM]]/Table615[[#This Row],[CAREA]]</f>
        <v>0.16128876713311888</v>
      </c>
      <c r="AE40">
        <v>2.1153300000000002</v>
      </c>
      <c r="AF40">
        <f>(Table716[[#This Row],[time]]-2)*2</f>
        <v>0.23066000000000031</v>
      </c>
      <c r="AG40">
        <v>78.530799999999999</v>
      </c>
      <c r="AH40">
        <v>24.4024</v>
      </c>
      <c r="AI40">
        <f>Table716[[#This Row],[CFNM]]/Table716[[#This Row],[CAREA]]</f>
        <v>0.31073667911188985</v>
      </c>
      <c r="AJ40">
        <v>2.1153300000000002</v>
      </c>
      <c r="AK40">
        <f>(Table817[[#This Row],[time]]-2)*2</f>
        <v>0.23066000000000031</v>
      </c>
      <c r="AL40">
        <v>83.161299999999997</v>
      </c>
      <c r="AM40">
        <v>16.2241</v>
      </c>
      <c r="AN40">
        <f>Table817[[#This Row],[CFNM]]/Table817[[#This Row],[CAREA]]</f>
        <v>0.19509194781707356</v>
      </c>
    </row>
    <row r="41" spans="1:40" x14ac:dyDescent="0.3">
      <c r="A41">
        <v>2.16533</v>
      </c>
      <c r="B41">
        <f>(Table110[[#This Row],[time]]-2)*2</f>
        <v>0.33065999999999995</v>
      </c>
      <c r="C41">
        <v>90.994799999999998</v>
      </c>
      <c r="D41">
        <v>14.792899999999999</v>
      </c>
      <c r="E41">
        <f>Table110[[#This Row],[CFNM]]/Table110[[#This Row],[CAREA]]</f>
        <v>0.16256863029535754</v>
      </c>
      <c r="F41">
        <v>2.16533</v>
      </c>
      <c r="G41">
        <f>(Table211[[#This Row],[time]]-2)*2</f>
        <v>0.33065999999999995</v>
      </c>
      <c r="H41">
        <v>95.04</v>
      </c>
      <c r="I41">
        <v>0.31700200000000001</v>
      </c>
      <c r="J41">
        <f>Table211[[#This Row],[CFNM]]/Table211[[#This Row],[CAREA]]</f>
        <v>3.335458754208754E-3</v>
      </c>
      <c r="K41">
        <v>2.16533</v>
      </c>
      <c r="L41">
        <f>(Table312[[#This Row],[time]]-2)*2</f>
        <v>0.33065999999999995</v>
      </c>
      <c r="M41">
        <v>88.817800000000005</v>
      </c>
      <c r="N41">
        <v>9.5318699999999996</v>
      </c>
      <c r="O41">
        <f>Table312[[#This Row],[CFNM]]/Table312[[#This Row],[CAREA]]</f>
        <v>0.10731936616308892</v>
      </c>
      <c r="P41">
        <v>2.16533</v>
      </c>
      <c r="Q41">
        <f>(Table413[[#This Row],[time]]-2)*2</f>
        <v>0.33065999999999995</v>
      </c>
      <c r="R41">
        <v>86.845200000000006</v>
      </c>
      <c r="S41">
        <v>2.0634800000000002</v>
      </c>
      <c r="T41">
        <f>Table413[[#This Row],[CFNM]]/Table413[[#This Row],[CAREA]]</f>
        <v>2.3760438112872099E-2</v>
      </c>
      <c r="U41">
        <v>2.16533</v>
      </c>
      <c r="V41">
        <f>(Table514[[#This Row],[time]]-2)*2</f>
        <v>0.33065999999999995</v>
      </c>
      <c r="W41">
        <v>82.584299999999999</v>
      </c>
      <c r="X41">
        <v>15.067600000000001</v>
      </c>
      <c r="Y41">
        <f>Table514[[#This Row],[CFNM]]/Table514[[#This Row],[CAREA]]</f>
        <v>0.18245114386148459</v>
      </c>
      <c r="Z41">
        <v>2.16533</v>
      </c>
      <c r="AA41">
        <f>(Table615[[#This Row],[time]]-2)*2</f>
        <v>0.33065999999999995</v>
      </c>
      <c r="AB41">
        <v>88.604100000000003</v>
      </c>
      <c r="AC41">
        <v>14.256</v>
      </c>
      <c r="AD41">
        <f>Table615[[#This Row],[CFNM]]/Table615[[#This Row],[CAREA]]</f>
        <v>0.16089548903493178</v>
      </c>
      <c r="AE41">
        <v>2.16533</v>
      </c>
      <c r="AF41">
        <f>(Table716[[#This Row],[time]]-2)*2</f>
        <v>0.33065999999999995</v>
      </c>
      <c r="AG41">
        <v>77.983999999999995</v>
      </c>
      <c r="AH41">
        <v>26.854199999999999</v>
      </c>
      <c r="AI41">
        <f>Table716[[#This Row],[CFNM]]/Table716[[#This Row],[CAREA]]</f>
        <v>0.34435525235945835</v>
      </c>
      <c r="AJ41">
        <v>2.16533</v>
      </c>
      <c r="AK41">
        <f>(Table817[[#This Row],[time]]-2)*2</f>
        <v>0.33065999999999995</v>
      </c>
      <c r="AL41">
        <v>83.0916</v>
      </c>
      <c r="AM41">
        <v>15.017200000000001</v>
      </c>
      <c r="AN41">
        <f>Table817[[#This Row],[CFNM]]/Table817[[#This Row],[CAREA]]</f>
        <v>0.18073066350870606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90.939899999999994</v>
      </c>
      <c r="D42">
        <v>16.046299999999999</v>
      </c>
      <c r="E42">
        <f>Table110[[#This Row],[CFNM]]/Table110[[#This Row],[CAREA]]</f>
        <v>0.17644950126402162</v>
      </c>
      <c r="F42">
        <v>2.2246999999999999</v>
      </c>
      <c r="G42">
        <f>(Table211[[#This Row],[time]]-2)*2</f>
        <v>0.4493999999999998</v>
      </c>
      <c r="H42">
        <v>94.387299999999996</v>
      </c>
      <c r="I42">
        <v>5.9985300000000002E-3</v>
      </c>
      <c r="J42">
        <f>Table211[[#This Row],[CFNM]]/Table211[[#This Row],[CAREA]]</f>
        <v>6.3552299938657005E-5</v>
      </c>
      <c r="K42">
        <v>2.2246999999999999</v>
      </c>
      <c r="L42">
        <f>(Table312[[#This Row],[time]]-2)*2</f>
        <v>0.4493999999999998</v>
      </c>
      <c r="M42">
        <v>88.343699999999998</v>
      </c>
      <c r="N42">
        <v>11.374000000000001</v>
      </c>
      <c r="O42">
        <f>Table312[[#This Row],[CFNM]]/Table312[[#This Row],[CAREA]]</f>
        <v>0.12874715457921732</v>
      </c>
      <c r="P42">
        <v>2.2246999999999999</v>
      </c>
      <c r="Q42">
        <f>(Table413[[#This Row],[time]]-2)*2</f>
        <v>0.4493999999999998</v>
      </c>
      <c r="R42">
        <v>87.038799999999995</v>
      </c>
      <c r="S42">
        <v>1.25952</v>
      </c>
      <c r="T42">
        <f>Table413[[#This Row],[CFNM]]/Table413[[#This Row],[CAREA]]</f>
        <v>1.4470787740639807E-2</v>
      </c>
      <c r="U42">
        <v>2.2246999999999999</v>
      </c>
      <c r="V42">
        <f>(Table514[[#This Row],[time]]-2)*2</f>
        <v>0.4493999999999998</v>
      </c>
      <c r="W42">
        <v>82.328800000000001</v>
      </c>
      <c r="X42">
        <v>16.747800000000002</v>
      </c>
      <c r="Y42">
        <f>Table514[[#This Row],[CFNM]]/Table514[[#This Row],[CAREA]]</f>
        <v>0.20342577567023934</v>
      </c>
      <c r="Z42">
        <v>2.2246999999999999</v>
      </c>
      <c r="AA42">
        <f>(Table615[[#This Row],[time]]-2)*2</f>
        <v>0.4493999999999998</v>
      </c>
      <c r="AB42">
        <v>88.665400000000005</v>
      </c>
      <c r="AC42">
        <v>14.212</v>
      </c>
      <c r="AD42">
        <f>Table615[[#This Row],[CFNM]]/Table615[[#This Row],[CAREA]]</f>
        <v>0.16028800411434449</v>
      </c>
      <c r="AE42">
        <v>2.2246999999999999</v>
      </c>
      <c r="AF42">
        <f>(Table716[[#This Row],[time]]-2)*2</f>
        <v>0.4493999999999998</v>
      </c>
      <c r="AG42">
        <v>77.881100000000004</v>
      </c>
      <c r="AH42">
        <v>28.741599999999998</v>
      </c>
      <c r="AI42">
        <f>Table716[[#This Row],[CFNM]]/Table716[[#This Row],[CAREA]]</f>
        <v>0.36904460774180126</v>
      </c>
      <c r="AJ42">
        <v>2.2246999999999999</v>
      </c>
      <c r="AK42">
        <f>(Table817[[#This Row],[time]]-2)*2</f>
        <v>0.4493999999999998</v>
      </c>
      <c r="AL42">
        <v>83.081599999999995</v>
      </c>
      <c r="AM42">
        <v>14.1868</v>
      </c>
      <c r="AN42">
        <f>Table817[[#This Row],[CFNM]]/Table817[[#This Row],[CAREA]]</f>
        <v>0.17075742402649927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90.841999999999999</v>
      </c>
      <c r="D43">
        <v>17.679099999999998</v>
      </c>
      <c r="E43">
        <f>Table110[[#This Row],[CFNM]]/Table110[[#This Row],[CAREA]]</f>
        <v>0.19461372492899759</v>
      </c>
      <c r="F43">
        <v>2.2668900000000001</v>
      </c>
      <c r="G43">
        <f>(Table211[[#This Row],[time]]-2)*2</f>
        <v>0.53378000000000014</v>
      </c>
      <c r="H43">
        <v>93.086600000000004</v>
      </c>
      <c r="I43">
        <v>4.8903200000000001E-3</v>
      </c>
      <c r="J43">
        <f>Table211[[#This Row],[CFNM]]/Table211[[#This Row],[CAREA]]</f>
        <v>5.2535166178590688E-5</v>
      </c>
      <c r="K43">
        <v>2.2668900000000001</v>
      </c>
      <c r="L43">
        <f>(Table312[[#This Row],[time]]-2)*2</f>
        <v>0.53378000000000014</v>
      </c>
      <c r="M43">
        <v>87.906400000000005</v>
      </c>
      <c r="N43">
        <v>13.94</v>
      </c>
      <c r="O43">
        <f>Table312[[#This Row],[CFNM]]/Table312[[#This Row],[CAREA]]</f>
        <v>0.15857775998107076</v>
      </c>
      <c r="P43">
        <v>2.2668900000000001</v>
      </c>
      <c r="Q43">
        <f>(Table413[[#This Row],[time]]-2)*2</f>
        <v>0.53378000000000014</v>
      </c>
      <c r="R43">
        <v>87.335800000000006</v>
      </c>
      <c r="S43">
        <v>0.34165899999999999</v>
      </c>
      <c r="T43">
        <f>Table413[[#This Row],[CFNM]]/Table413[[#This Row],[CAREA]]</f>
        <v>3.9120154621587024E-3</v>
      </c>
      <c r="U43">
        <v>2.2668900000000001</v>
      </c>
      <c r="V43">
        <f>(Table514[[#This Row],[time]]-2)*2</f>
        <v>0.53378000000000014</v>
      </c>
      <c r="W43">
        <v>81.703900000000004</v>
      </c>
      <c r="X43">
        <v>18.9358</v>
      </c>
      <c r="Y43">
        <f>Table514[[#This Row],[CFNM]]/Table514[[#This Row],[CAREA]]</f>
        <v>0.23176127455360146</v>
      </c>
      <c r="Z43">
        <v>2.2668900000000001</v>
      </c>
      <c r="AA43">
        <f>(Table615[[#This Row],[time]]-2)*2</f>
        <v>0.53378000000000014</v>
      </c>
      <c r="AB43">
        <v>89.101600000000005</v>
      </c>
      <c r="AC43">
        <v>14.0198</v>
      </c>
      <c r="AD43">
        <f>Table615[[#This Row],[CFNM]]/Table615[[#This Row],[CAREA]]</f>
        <v>0.15734622049435701</v>
      </c>
      <c r="AE43">
        <v>2.2668900000000001</v>
      </c>
      <c r="AF43">
        <f>(Table716[[#This Row],[time]]-2)*2</f>
        <v>0.53378000000000014</v>
      </c>
      <c r="AG43">
        <v>77.718000000000004</v>
      </c>
      <c r="AH43">
        <v>31.292300000000001</v>
      </c>
      <c r="AI43">
        <f>Table716[[#This Row],[CFNM]]/Table716[[#This Row],[CAREA]]</f>
        <v>0.40263902828173653</v>
      </c>
      <c r="AJ43">
        <v>2.2668900000000001</v>
      </c>
      <c r="AK43">
        <f>(Table817[[#This Row],[time]]-2)*2</f>
        <v>0.53378000000000014</v>
      </c>
      <c r="AL43">
        <v>82.767499999999998</v>
      </c>
      <c r="AM43">
        <v>13.271699999999999</v>
      </c>
      <c r="AN43">
        <f>Table817[[#This Row],[CFNM]]/Table817[[#This Row],[CAREA]]</f>
        <v>0.16034917087020872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90.689099999999996</v>
      </c>
      <c r="D44">
        <v>19.957699999999999</v>
      </c>
      <c r="E44">
        <f>Table110[[#This Row],[CFNM]]/Table110[[#This Row],[CAREA]]</f>
        <v>0.22006724071580819</v>
      </c>
      <c r="F44">
        <v>2.3262700000000001</v>
      </c>
      <c r="G44">
        <f>(Table211[[#This Row],[time]]-2)*2</f>
        <v>0.65254000000000012</v>
      </c>
      <c r="H44">
        <v>92.227999999999994</v>
      </c>
      <c r="I44">
        <v>4.0089599999999998E-3</v>
      </c>
      <c r="J44">
        <f>Table211[[#This Row],[CFNM]]/Table211[[#This Row],[CAREA]]</f>
        <v>4.3467927310578133E-5</v>
      </c>
      <c r="K44">
        <v>2.3262700000000001</v>
      </c>
      <c r="L44">
        <f>(Table312[[#This Row],[time]]-2)*2</f>
        <v>0.65254000000000012</v>
      </c>
      <c r="M44">
        <v>87.1785</v>
      </c>
      <c r="N44">
        <v>17.366099999999999</v>
      </c>
      <c r="O44">
        <f>Table312[[#This Row],[CFNM]]/Table312[[#This Row],[CAREA]]</f>
        <v>0.19920163801854815</v>
      </c>
      <c r="P44">
        <v>2.3262700000000001</v>
      </c>
      <c r="Q44">
        <f>(Table413[[#This Row],[time]]-2)*2</f>
        <v>0.65254000000000012</v>
      </c>
      <c r="R44">
        <v>87.348699999999994</v>
      </c>
      <c r="S44">
        <v>4.77788E-3</v>
      </c>
      <c r="T44">
        <f>Table413[[#This Row],[CFNM]]/Table413[[#This Row],[CAREA]]</f>
        <v>5.4698925112795042E-5</v>
      </c>
      <c r="U44">
        <v>2.3262700000000001</v>
      </c>
      <c r="V44">
        <f>(Table514[[#This Row],[time]]-2)*2</f>
        <v>0.65254000000000012</v>
      </c>
      <c r="W44">
        <v>80.733999999999995</v>
      </c>
      <c r="X44">
        <v>22.032599999999999</v>
      </c>
      <c r="Y44">
        <f>Table514[[#This Row],[CFNM]]/Table514[[#This Row],[CAREA]]</f>
        <v>0.27290360938390268</v>
      </c>
      <c r="Z44">
        <v>2.3262700000000001</v>
      </c>
      <c r="AA44">
        <f>(Table615[[#This Row],[time]]-2)*2</f>
        <v>0.65254000000000012</v>
      </c>
      <c r="AB44">
        <v>91.670500000000004</v>
      </c>
      <c r="AC44">
        <v>13.4968</v>
      </c>
      <c r="AD44">
        <f>Table615[[#This Row],[CFNM]]/Table615[[#This Row],[CAREA]]</f>
        <v>0.14723166122143982</v>
      </c>
      <c r="AE44">
        <v>2.3262700000000001</v>
      </c>
      <c r="AF44">
        <f>(Table716[[#This Row],[time]]-2)*2</f>
        <v>0.65254000000000012</v>
      </c>
      <c r="AG44">
        <v>77.728099999999998</v>
      </c>
      <c r="AH44">
        <v>34.576000000000001</v>
      </c>
      <c r="AI44">
        <f>Table716[[#This Row],[CFNM]]/Table716[[#This Row],[CAREA]]</f>
        <v>0.44483269242397538</v>
      </c>
      <c r="AJ44">
        <v>2.3262700000000001</v>
      </c>
      <c r="AK44">
        <f>(Table817[[#This Row],[time]]-2)*2</f>
        <v>0.65254000000000012</v>
      </c>
      <c r="AL44">
        <v>82.130600000000001</v>
      </c>
      <c r="AM44">
        <v>12.3672</v>
      </c>
      <c r="AN44">
        <f>Table817[[#This Row],[CFNM]]/Table817[[#This Row],[CAREA]]</f>
        <v>0.1505796864993072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90.625299999999996</v>
      </c>
      <c r="D45">
        <v>21.764700000000001</v>
      </c>
      <c r="E45">
        <f>Table110[[#This Row],[CFNM]]/Table110[[#This Row],[CAREA]]</f>
        <v>0.24016141187946416</v>
      </c>
      <c r="F45">
        <v>2.3684599999999998</v>
      </c>
      <c r="G45">
        <f>(Table211[[#This Row],[time]]-2)*2</f>
        <v>0.73691999999999958</v>
      </c>
      <c r="H45">
        <v>89.720100000000002</v>
      </c>
      <c r="I45">
        <v>3.46818E-3</v>
      </c>
      <c r="J45">
        <f>Table211[[#This Row],[CFNM]]/Table211[[#This Row],[CAREA]]</f>
        <v>3.8655552100365468E-5</v>
      </c>
      <c r="K45">
        <v>2.3684599999999998</v>
      </c>
      <c r="L45">
        <f>(Table312[[#This Row],[time]]-2)*2</f>
        <v>0.73691999999999958</v>
      </c>
      <c r="M45">
        <v>86.394800000000004</v>
      </c>
      <c r="N45">
        <v>19.936800000000002</v>
      </c>
      <c r="O45">
        <f>Table312[[#This Row],[CFNM]]/Table312[[#This Row],[CAREA]]</f>
        <v>0.23076388856736749</v>
      </c>
      <c r="P45">
        <v>2.3684599999999998</v>
      </c>
      <c r="Q45">
        <f>(Table413[[#This Row],[time]]-2)*2</f>
        <v>0.73691999999999958</v>
      </c>
      <c r="R45">
        <v>87.797499999999999</v>
      </c>
      <c r="S45">
        <v>4.1599999999999996E-3</v>
      </c>
      <c r="T45">
        <f>Table413[[#This Row],[CFNM]]/Table413[[#This Row],[CAREA]]</f>
        <v>4.7381759161707333E-5</v>
      </c>
      <c r="U45">
        <v>2.3684599999999998</v>
      </c>
      <c r="V45">
        <f>(Table514[[#This Row],[time]]-2)*2</f>
        <v>0.73691999999999958</v>
      </c>
      <c r="W45">
        <v>77.899500000000003</v>
      </c>
      <c r="X45">
        <v>24.1296</v>
      </c>
      <c r="Y45">
        <f>Table514[[#This Row],[CFNM]]/Table514[[#This Row],[CAREA]]</f>
        <v>0.30975295091752836</v>
      </c>
      <c r="Z45">
        <v>2.3684599999999998</v>
      </c>
      <c r="AA45">
        <f>(Table615[[#This Row],[time]]-2)*2</f>
        <v>0.73691999999999958</v>
      </c>
      <c r="AB45">
        <v>91.418899999999994</v>
      </c>
      <c r="AC45">
        <v>12.6937</v>
      </c>
      <c r="AD45">
        <f>Table615[[#This Row],[CFNM]]/Table615[[#This Row],[CAREA]]</f>
        <v>0.13885203169147736</v>
      </c>
      <c r="AE45">
        <v>2.3684599999999998</v>
      </c>
      <c r="AF45">
        <f>(Table716[[#This Row],[time]]-2)*2</f>
        <v>0.73691999999999958</v>
      </c>
      <c r="AG45">
        <v>77.732299999999995</v>
      </c>
      <c r="AH45">
        <v>36.746400000000001</v>
      </c>
      <c r="AI45">
        <f>Table716[[#This Row],[CFNM]]/Table716[[#This Row],[CAREA]]</f>
        <v>0.47273012634387512</v>
      </c>
      <c r="AJ45">
        <v>2.3684599999999998</v>
      </c>
      <c r="AK45">
        <f>(Table817[[#This Row],[time]]-2)*2</f>
        <v>0.73691999999999958</v>
      </c>
      <c r="AL45">
        <v>81.686599999999999</v>
      </c>
      <c r="AM45">
        <v>11.856</v>
      </c>
      <c r="AN45">
        <f>Table817[[#This Row],[CFNM]]/Table817[[#This Row],[CAREA]]</f>
        <v>0.14514008417537272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90.345200000000006</v>
      </c>
      <c r="D46">
        <v>24.4101</v>
      </c>
      <c r="E46">
        <f>Table110[[#This Row],[CFNM]]/Table110[[#This Row],[CAREA]]</f>
        <v>0.27018701602298739</v>
      </c>
      <c r="F46">
        <v>2.4278300000000002</v>
      </c>
      <c r="G46">
        <f>(Table211[[#This Row],[time]]-2)*2</f>
        <v>0.85566000000000031</v>
      </c>
      <c r="H46">
        <v>84.857699999999994</v>
      </c>
      <c r="I46">
        <v>2.7913500000000002E-3</v>
      </c>
      <c r="J46">
        <f>Table211[[#This Row],[CFNM]]/Table211[[#This Row],[CAREA]]</f>
        <v>3.2894480995831849E-5</v>
      </c>
      <c r="K46">
        <v>2.4278300000000002</v>
      </c>
      <c r="L46">
        <f>(Table312[[#This Row],[time]]-2)*2</f>
        <v>0.85566000000000031</v>
      </c>
      <c r="M46">
        <v>85.479900000000001</v>
      </c>
      <c r="N46">
        <v>23.892499999999998</v>
      </c>
      <c r="O46">
        <f>Table312[[#This Row],[CFNM]]/Table312[[#This Row],[CAREA]]</f>
        <v>0.27951015384903349</v>
      </c>
      <c r="P46">
        <v>2.4278300000000002</v>
      </c>
      <c r="Q46">
        <f>(Table413[[#This Row],[time]]-2)*2</f>
        <v>0.85566000000000031</v>
      </c>
      <c r="R46">
        <v>86.767200000000003</v>
      </c>
      <c r="S46">
        <v>3.28058E-3</v>
      </c>
      <c r="T46">
        <f>Table413[[#This Row],[CFNM]]/Table413[[#This Row],[CAREA]]</f>
        <v>3.7808987728081577E-5</v>
      </c>
      <c r="U46">
        <v>2.4278300000000002</v>
      </c>
      <c r="V46">
        <f>(Table514[[#This Row],[time]]-2)*2</f>
        <v>0.85566000000000031</v>
      </c>
      <c r="W46">
        <v>76.163399999999996</v>
      </c>
      <c r="X46">
        <v>27.013200000000001</v>
      </c>
      <c r="Y46">
        <f>Table514[[#This Row],[CFNM]]/Table514[[#This Row],[CAREA]]</f>
        <v>0.35467429237665338</v>
      </c>
      <c r="Z46">
        <v>2.4278300000000002</v>
      </c>
      <c r="AA46">
        <f>(Table615[[#This Row],[time]]-2)*2</f>
        <v>0.85566000000000031</v>
      </c>
      <c r="AB46">
        <v>90.937100000000001</v>
      </c>
      <c r="AC46">
        <v>11.400399999999999</v>
      </c>
      <c r="AD46">
        <f>Table615[[#This Row],[CFNM]]/Table615[[#This Row],[CAREA]]</f>
        <v>0.12536577480478264</v>
      </c>
      <c r="AE46">
        <v>2.4278300000000002</v>
      </c>
      <c r="AF46">
        <f>(Table716[[#This Row],[time]]-2)*2</f>
        <v>0.85566000000000031</v>
      </c>
      <c r="AG46">
        <v>77.708799999999997</v>
      </c>
      <c r="AH46">
        <v>39.65</v>
      </c>
      <c r="AI46">
        <f>Table716[[#This Row],[CFNM]]/Table716[[#This Row],[CAREA]]</f>
        <v>0.51023822269807284</v>
      </c>
      <c r="AJ46">
        <v>2.4278300000000002</v>
      </c>
      <c r="AK46">
        <f>(Table817[[#This Row],[time]]-2)*2</f>
        <v>0.85566000000000031</v>
      </c>
      <c r="AL46">
        <v>81.1357</v>
      </c>
      <c r="AM46">
        <v>11.1142</v>
      </c>
      <c r="AN46">
        <f>Table817[[#This Row],[CFNM]]/Table817[[#This Row],[CAREA]]</f>
        <v>0.13698285711468564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90.074700000000007</v>
      </c>
      <c r="D47">
        <v>27.1632</v>
      </c>
      <c r="E47">
        <f>Table110[[#This Row],[CFNM]]/Table110[[#This Row],[CAREA]]</f>
        <v>0.30156303601344214</v>
      </c>
      <c r="F47">
        <v>2.4542000000000002</v>
      </c>
      <c r="G47">
        <f>(Table211[[#This Row],[time]]-2)*2</f>
        <v>0.90840000000000032</v>
      </c>
      <c r="H47">
        <v>71.110799999999998</v>
      </c>
      <c r="I47">
        <v>2.1483700000000001E-3</v>
      </c>
      <c r="J47">
        <f>Table211[[#This Row],[CFNM]]/Table211[[#This Row],[CAREA]]</f>
        <v>3.0211585300685695E-5</v>
      </c>
      <c r="K47">
        <v>2.4542000000000002</v>
      </c>
      <c r="L47">
        <f>(Table312[[#This Row],[time]]-2)*2</f>
        <v>0.90840000000000032</v>
      </c>
      <c r="M47">
        <v>84.673199999999994</v>
      </c>
      <c r="N47">
        <v>27.299099999999999</v>
      </c>
      <c r="O47">
        <f>Table312[[#This Row],[CFNM]]/Table312[[#This Row],[CAREA]]</f>
        <v>0.32240543643088959</v>
      </c>
      <c r="P47">
        <v>2.4542000000000002</v>
      </c>
      <c r="Q47">
        <f>(Table413[[#This Row],[time]]-2)*2</f>
        <v>0.90840000000000032</v>
      </c>
      <c r="R47">
        <v>86.118399999999994</v>
      </c>
      <c r="S47">
        <v>2.7142999999999998E-3</v>
      </c>
      <c r="T47">
        <f>Table413[[#This Row],[CFNM]]/Table413[[#This Row],[CAREA]]</f>
        <v>3.1518235359690842E-5</v>
      </c>
      <c r="U47">
        <v>2.4542000000000002</v>
      </c>
      <c r="V47">
        <f>(Table514[[#This Row],[time]]-2)*2</f>
        <v>0.90840000000000032</v>
      </c>
      <c r="W47">
        <v>74.502099999999999</v>
      </c>
      <c r="X47">
        <v>29.976400000000002</v>
      </c>
      <c r="Y47">
        <f>Table514[[#This Row],[CFNM]]/Table514[[#This Row],[CAREA]]</f>
        <v>0.40235644364387047</v>
      </c>
      <c r="Z47">
        <v>2.4542000000000002</v>
      </c>
      <c r="AA47">
        <f>(Table615[[#This Row],[time]]-2)*2</f>
        <v>0.90840000000000032</v>
      </c>
      <c r="AB47">
        <v>91.859899999999996</v>
      </c>
      <c r="AC47">
        <v>9.5943100000000001</v>
      </c>
      <c r="AD47">
        <f>Table615[[#This Row],[CFNM]]/Table615[[#This Row],[CAREA]]</f>
        <v>0.10444502987701924</v>
      </c>
      <c r="AE47">
        <v>2.4542000000000002</v>
      </c>
      <c r="AF47">
        <f>(Table716[[#This Row],[time]]-2)*2</f>
        <v>0.90840000000000032</v>
      </c>
      <c r="AG47">
        <v>77.641599999999997</v>
      </c>
      <c r="AH47">
        <v>42.5306</v>
      </c>
      <c r="AI47">
        <f>Table716[[#This Row],[CFNM]]/Table716[[#This Row],[CAREA]]</f>
        <v>0.54778108642789436</v>
      </c>
      <c r="AJ47">
        <v>2.4542000000000002</v>
      </c>
      <c r="AK47">
        <f>(Table817[[#This Row],[time]]-2)*2</f>
        <v>0.90840000000000032</v>
      </c>
      <c r="AL47">
        <v>80.717699999999994</v>
      </c>
      <c r="AM47">
        <v>10.450100000000001</v>
      </c>
      <c r="AN47">
        <f>Table817[[#This Row],[CFNM]]/Table817[[#This Row],[CAREA]]</f>
        <v>0.12946478901157987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89.484899999999996</v>
      </c>
      <c r="D48">
        <v>30.121300000000002</v>
      </c>
      <c r="E48">
        <f>Table110[[#This Row],[CFNM]]/Table110[[#This Row],[CAREA]]</f>
        <v>0.33660762877312267</v>
      </c>
      <c r="F48">
        <v>2.5061499999999999</v>
      </c>
      <c r="G48">
        <f>(Table211[[#This Row],[time]]-2)*2</f>
        <v>1.0122999999999998</v>
      </c>
      <c r="H48">
        <v>61.397399999999998</v>
      </c>
      <c r="I48">
        <v>1.6528000000000001E-3</v>
      </c>
      <c r="J48">
        <f>Table211[[#This Row],[CFNM]]/Table211[[#This Row],[CAREA]]</f>
        <v>2.6919706697677754E-5</v>
      </c>
      <c r="K48">
        <v>2.5061499999999999</v>
      </c>
      <c r="L48">
        <f>(Table312[[#This Row],[time]]-2)*2</f>
        <v>1.0122999999999998</v>
      </c>
      <c r="M48">
        <v>83.8352</v>
      </c>
      <c r="N48">
        <v>30.526900000000001</v>
      </c>
      <c r="O48">
        <f>Table312[[#This Row],[CFNM]]/Table312[[#This Row],[CAREA]]</f>
        <v>0.36412986430520833</v>
      </c>
      <c r="P48">
        <v>2.5061499999999999</v>
      </c>
      <c r="Q48">
        <f>(Table413[[#This Row],[time]]-2)*2</f>
        <v>1.0122999999999998</v>
      </c>
      <c r="R48">
        <v>82.970699999999994</v>
      </c>
      <c r="S48">
        <v>2.2348699999999999E-3</v>
      </c>
      <c r="T48">
        <f>Table413[[#This Row],[CFNM]]/Table413[[#This Row],[CAREA]]</f>
        <v>2.6935653188414705E-5</v>
      </c>
      <c r="U48">
        <v>2.5061499999999999</v>
      </c>
      <c r="V48">
        <f>(Table514[[#This Row],[time]]-2)*2</f>
        <v>1.0122999999999998</v>
      </c>
      <c r="W48">
        <v>73.133399999999995</v>
      </c>
      <c r="X48">
        <v>32.9465</v>
      </c>
      <c r="Y48">
        <f>Table514[[#This Row],[CFNM]]/Table514[[#This Row],[CAREA]]</f>
        <v>0.45049867775872587</v>
      </c>
      <c r="Z48">
        <v>2.5061499999999999</v>
      </c>
      <c r="AA48">
        <f>(Table615[[#This Row],[time]]-2)*2</f>
        <v>1.0122999999999998</v>
      </c>
      <c r="AB48">
        <v>91.854600000000005</v>
      </c>
      <c r="AC48">
        <v>7.9398200000000001</v>
      </c>
      <c r="AD48">
        <f>Table615[[#This Row],[CFNM]]/Table615[[#This Row],[CAREA]]</f>
        <v>8.6439002510489402E-2</v>
      </c>
      <c r="AE48">
        <v>2.5061499999999999</v>
      </c>
      <c r="AF48">
        <f>(Table716[[#This Row],[time]]-2)*2</f>
        <v>1.0122999999999998</v>
      </c>
      <c r="AG48">
        <v>77.522000000000006</v>
      </c>
      <c r="AH48">
        <v>45.390900000000002</v>
      </c>
      <c r="AI48">
        <f>Table716[[#This Row],[CFNM]]/Table716[[#This Row],[CAREA]]</f>
        <v>0.58552281932870665</v>
      </c>
      <c r="AJ48">
        <v>2.5061499999999999</v>
      </c>
      <c r="AK48">
        <f>(Table817[[#This Row],[time]]-2)*2</f>
        <v>1.0122999999999998</v>
      </c>
      <c r="AL48">
        <v>80.248699999999999</v>
      </c>
      <c r="AM48">
        <v>9.8703400000000006</v>
      </c>
      <c r="AN48">
        <f>Table817[[#This Row],[CFNM]]/Table817[[#This Row],[CAREA]]</f>
        <v>0.12299688343861023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88.871600000000001</v>
      </c>
      <c r="D49">
        <v>33.427199999999999</v>
      </c>
      <c r="E49">
        <f>Table110[[#This Row],[CFNM]]/Table110[[#This Row],[CAREA]]</f>
        <v>0.37612915712106004</v>
      </c>
      <c r="F49">
        <v>2.5507599999999999</v>
      </c>
      <c r="G49">
        <f>(Table211[[#This Row],[time]]-2)*2</f>
        <v>1.1015199999999998</v>
      </c>
      <c r="H49">
        <v>54.386699999999998</v>
      </c>
      <c r="I49">
        <v>1.23058E-3</v>
      </c>
      <c r="J49">
        <f>Table211[[#This Row],[CFNM]]/Table211[[#This Row],[CAREA]]</f>
        <v>2.2626487725859448E-5</v>
      </c>
      <c r="K49">
        <v>2.5507599999999999</v>
      </c>
      <c r="L49">
        <f>(Table312[[#This Row],[time]]-2)*2</f>
        <v>1.1015199999999998</v>
      </c>
      <c r="M49">
        <v>83.172499999999999</v>
      </c>
      <c r="N49">
        <v>33.925199999999997</v>
      </c>
      <c r="O49">
        <f>Table312[[#This Row],[CFNM]]/Table312[[#This Row],[CAREA]]</f>
        <v>0.40788962698007147</v>
      </c>
      <c r="P49">
        <v>2.5507599999999999</v>
      </c>
      <c r="Q49">
        <f>(Table413[[#This Row],[time]]-2)*2</f>
        <v>1.1015199999999998</v>
      </c>
      <c r="R49">
        <v>77.563699999999997</v>
      </c>
      <c r="S49">
        <v>1.7672E-3</v>
      </c>
      <c r="T49">
        <f>Table413[[#This Row],[CFNM]]/Table413[[#This Row],[CAREA]]</f>
        <v>2.2783853787274202E-5</v>
      </c>
      <c r="U49">
        <v>2.5507599999999999</v>
      </c>
      <c r="V49">
        <f>(Table514[[#This Row],[time]]-2)*2</f>
        <v>1.1015199999999998</v>
      </c>
      <c r="W49">
        <v>70.839799999999997</v>
      </c>
      <c r="X49">
        <v>36.218800000000002</v>
      </c>
      <c r="Y49">
        <f>Table514[[#This Row],[CFNM]]/Table514[[#This Row],[CAREA]]</f>
        <v>0.51127755866052704</v>
      </c>
      <c r="Z49">
        <v>2.5507599999999999</v>
      </c>
      <c r="AA49">
        <f>(Table615[[#This Row],[time]]-2)*2</f>
        <v>1.1015199999999998</v>
      </c>
      <c r="AB49">
        <v>92.006799999999998</v>
      </c>
      <c r="AC49">
        <v>6.4231600000000002</v>
      </c>
      <c r="AD49">
        <f>Table615[[#This Row],[CFNM]]/Table615[[#This Row],[CAREA]]</f>
        <v>6.9811796519387695E-2</v>
      </c>
      <c r="AE49">
        <v>2.5507599999999999</v>
      </c>
      <c r="AF49">
        <f>(Table716[[#This Row],[time]]-2)*2</f>
        <v>1.1015199999999998</v>
      </c>
      <c r="AG49">
        <v>77.242900000000006</v>
      </c>
      <c r="AH49">
        <v>48.420999999999999</v>
      </c>
      <c r="AI49">
        <f>Table716[[#This Row],[CFNM]]/Table716[[#This Row],[CAREA]]</f>
        <v>0.62686667641945082</v>
      </c>
      <c r="AJ49">
        <v>2.5507599999999999</v>
      </c>
      <c r="AK49">
        <f>(Table817[[#This Row],[time]]-2)*2</f>
        <v>1.1015199999999998</v>
      </c>
      <c r="AL49">
        <v>79.694000000000003</v>
      </c>
      <c r="AM49">
        <v>9.1341699999999992</v>
      </c>
      <c r="AN49">
        <f>Table817[[#This Row],[CFNM]]/Table817[[#This Row],[CAREA]]</f>
        <v>0.11461552939995481</v>
      </c>
    </row>
    <row r="50" spans="1:40" x14ac:dyDescent="0.3">
      <c r="A50">
        <v>2.60453</v>
      </c>
      <c r="B50">
        <f>(Table110[[#This Row],[time]]-2)*2</f>
        <v>1.20906</v>
      </c>
      <c r="C50">
        <v>88.0411</v>
      </c>
      <c r="D50">
        <v>36.485399999999998</v>
      </c>
      <c r="E50">
        <f>Table110[[#This Row],[CFNM]]/Table110[[#This Row],[CAREA]]</f>
        <v>0.41441326834853265</v>
      </c>
      <c r="F50">
        <v>2.60453</v>
      </c>
      <c r="G50">
        <f>(Table211[[#This Row],[time]]-2)*2</f>
        <v>1.20906</v>
      </c>
      <c r="H50">
        <v>48.217500000000001</v>
      </c>
      <c r="I50">
        <v>9.4081199999999996E-4</v>
      </c>
      <c r="J50">
        <f>Table211[[#This Row],[CFNM]]/Table211[[#This Row],[CAREA]]</f>
        <v>1.9511836988645201E-5</v>
      </c>
      <c r="K50">
        <v>2.60453</v>
      </c>
      <c r="L50">
        <f>(Table312[[#This Row],[time]]-2)*2</f>
        <v>1.20906</v>
      </c>
      <c r="M50">
        <v>82.569699999999997</v>
      </c>
      <c r="N50">
        <v>36.803199999999997</v>
      </c>
      <c r="O50">
        <f>Table312[[#This Row],[CFNM]]/Table312[[#This Row],[CAREA]]</f>
        <v>0.44572282568545118</v>
      </c>
      <c r="P50">
        <v>2.60453</v>
      </c>
      <c r="Q50">
        <f>(Table413[[#This Row],[time]]-2)*2</f>
        <v>1.20906</v>
      </c>
      <c r="R50">
        <v>72.090500000000006</v>
      </c>
      <c r="S50">
        <v>1.4658099999999999E-3</v>
      </c>
      <c r="T50">
        <f>Table413[[#This Row],[CFNM]]/Table413[[#This Row],[CAREA]]</f>
        <v>2.0332914877827174E-5</v>
      </c>
      <c r="U50">
        <v>2.60453</v>
      </c>
      <c r="V50">
        <f>(Table514[[#This Row],[time]]-2)*2</f>
        <v>1.20906</v>
      </c>
      <c r="W50">
        <v>69.501800000000003</v>
      </c>
      <c r="X50">
        <v>39.174700000000001</v>
      </c>
      <c r="Y50">
        <f>Table514[[#This Row],[CFNM]]/Table514[[#This Row],[CAREA]]</f>
        <v>0.56365015006805574</v>
      </c>
      <c r="Z50">
        <v>2.60453</v>
      </c>
      <c r="AA50">
        <f>(Table615[[#This Row],[time]]-2)*2</f>
        <v>1.20906</v>
      </c>
      <c r="AB50">
        <v>91.379000000000005</v>
      </c>
      <c r="AC50">
        <v>5.4581799999999996</v>
      </c>
      <c r="AD50">
        <f>Table615[[#This Row],[CFNM]]/Table615[[#This Row],[CAREA]]</f>
        <v>5.9731229275873002E-2</v>
      </c>
      <c r="AE50">
        <v>2.60453</v>
      </c>
      <c r="AF50">
        <f>(Table716[[#This Row],[time]]-2)*2</f>
        <v>1.20906</v>
      </c>
      <c r="AG50">
        <v>77.199299999999994</v>
      </c>
      <c r="AH50">
        <v>50.995100000000001</v>
      </c>
      <c r="AI50">
        <f>Table716[[#This Row],[CFNM]]/Table716[[#This Row],[CAREA]]</f>
        <v>0.66056427972792509</v>
      </c>
      <c r="AJ50">
        <v>2.60453</v>
      </c>
      <c r="AK50">
        <f>(Table817[[#This Row],[time]]-2)*2</f>
        <v>1.20906</v>
      </c>
      <c r="AL50">
        <v>79.206699999999998</v>
      </c>
      <c r="AM50">
        <v>8.4611800000000006</v>
      </c>
      <c r="AN50">
        <f>Table817[[#This Row],[CFNM]]/Table817[[#This Row],[CAREA]]</f>
        <v>0.10682404392557701</v>
      </c>
    </row>
    <row r="51" spans="1:40" x14ac:dyDescent="0.3">
      <c r="A51">
        <v>2.65273</v>
      </c>
      <c r="B51">
        <f>(Table110[[#This Row],[time]]-2)*2</f>
        <v>1.3054600000000001</v>
      </c>
      <c r="C51">
        <v>86.884399999999999</v>
      </c>
      <c r="D51">
        <v>40.450800000000001</v>
      </c>
      <c r="E51">
        <f>Table110[[#This Row],[CFNM]]/Table110[[#This Row],[CAREA]]</f>
        <v>0.46557034404334957</v>
      </c>
      <c r="F51">
        <v>2.65273</v>
      </c>
      <c r="G51">
        <f>(Table211[[#This Row],[time]]-2)*2</f>
        <v>1.3054600000000001</v>
      </c>
      <c r="H51">
        <v>39.661299999999997</v>
      </c>
      <c r="I51">
        <v>6.7470599999999996E-4</v>
      </c>
      <c r="J51">
        <f>Table211[[#This Row],[CFNM]]/Table211[[#This Row],[CAREA]]</f>
        <v>1.7011696540456315E-5</v>
      </c>
      <c r="K51">
        <v>2.65273</v>
      </c>
      <c r="L51">
        <f>(Table312[[#This Row],[time]]-2)*2</f>
        <v>1.3054600000000001</v>
      </c>
      <c r="M51">
        <v>82.001900000000006</v>
      </c>
      <c r="N51">
        <v>40.043100000000003</v>
      </c>
      <c r="O51">
        <f>Table312[[#This Row],[CFNM]]/Table312[[#This Row],[CAREA]]</f>
        <v>0.4883191730923308</v>
      </c>
      <c r="P51">
        <v>2.65273</v>
      </c>
      <c r="Q51">
        <f>(Table413[[#This Row],[time]]-2)*2</f>
        <v>1.3054600000000001</v>
      </c>
      <c r="R51">
        <v>63.097999999999999</v>
      </c>
      <c r="S51">
        <v>1.18066E-3</v>
      </c>
      <c r="T51">
        <f>Table413[[#This Row],[CFNM]]/Table413[[#This Row],[CAREA]]</f>
        <v>1.871152809914736E-5</v>
      </c>
      <c r="U51">
        <v>2.65273</v>
      </c>
      <c r="V51">
        <f>(Table514[[#This Row],[time]]-2)*2</f>
        <v>1.3054600000000001</v>
      </c>
      <c r="W51">
        <v>68.684100000000001</v>
      </c>
      <c r="X51">
        <v>42.5931</v>
      </c>
      <c r="Y51">
        <f>Table514[[#This Row],[CFNM]]/Table514[[#This Row],[CAREA]]</f>
        <v>0.62013042319838219</v>
      </c>
      <c r="Z51">
        <v>2.65273</v>
      </c>
      <c r="AA51">
        <f>(Table615[[#This Row],[time]]-2)*2</f>
        <v>1.3054600000000001</v>
      </c>
      <c r="AB51">
        <v>90.9178</v>
      </c>
      <c r="AC51">
        <v>4.6184599999999998</v>
      </c>
      <c r="AD51">
        <f>Table615[[#This Row],[CFNM]]/Table615[[#This Row],[CAREA]]</f>
        <v>5.0798193533059532E-2</v>
      </c>
      <c r="AE51">
        <v>2.65273</v>
      </c>
      <c r="AF51">
        <f>(Table716[[#This Row],[time]]-2)*2</f>
        <v>1.3054600000000001</v>
      </c>
      <c r="AG51">
        <v>77.225499999999997</v>
      </c>
      <c r="AH51">
        <v>54.065399999999997</v>
      </c>
      <c r="AI51">
        <f>Table716[[#This Row],[CFNM]]/Table716[[#This Row],[CAREA]]</f>
        <v>0.70009776563440829</v>
      </c>
      <c r="AJ51">
        <v>2.65273</v>
      </c>
      <c r="AK51">
        <f>(Table817[[#This Row],[time]]-2)*2</f>
        <v>1.3054600000000001</v>
      </c>
      <c r="AL51">
        <v>78.372299999999996</v>
      </c>
      <c r="AM51">
        <v>7.6952600000000002</v>
      </c>
      <c r="AN51">
        <f>Table817[[#This Row],[CFNM]]/Table817[[#This Row],[CAREA]]</f>
        <v>9.8188518137147948E-2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84.787599999999998</v>
      </c>
      <c r="D52">
        <v>44.480600000000003</v>
      </c>
      <c r="E52">
        <f>Table110[[#This Row],[CFNM]]/Table110[[#This Row],[CAREA]]</f>
        <v>0.5246120895036539</v>
      </c>
      <c r="F52">
        <v>2.7006199999999998</v>
      </c>
      <c r="G52">
        <f>(Table211[[#This Row],[time]]-2)*2</f>
        <v>1.4012399999999996</v>
      </c>
      <c r="H52">
        <v>32.932099999999998</v>
      </c>
      <c r="I52">
        <v>4.7141799999999998E-4</v>
      </c>
      <c r="J52">
        <f>Table211[[#This Row],[CFNM]]/Table211[[#This Row],[CAREA]]</f>
        <v>1.4314847823248441E-5</v>
      </c>
      <c r="K52">
        <v>2.7006199999999998</v>
      </c>
      <c r="L52">
        <f>(Table312[[#This Row],[time]]-2)*2</f>
        <v>1.4012399999999996</v>
      </c>
      <c r="M52">
        <v>81.332099999999997</v>
      </c>
      <c r="N52">
        <v>43.165599999999998</v>
      </c>
      <c r="O52">
        <f>Table312[[#This Row],[CFNM]]/Table312[[#This Row],[CAREA]]</f>
        <v>0.53073263815885729</v>
      </c>
      <c r="P52">
        <v>2.7006199999999998</v>
      </c>
      <c r="Q52">
        <f>(Table413[[#This Row],[time]]-2)*2</f>
        <v>1.4012399999999996</v>
      </c>
      <c r="R52">
        <v>51.148200000000003</v>
      </c>
      <c r="S52">
        <v>9.5140199999999996E-4</v>
      </c>
      <c r="T52">
        <f>Table413[[#This Row],[CFNM]]/Table413[[#This Row],[CAREA]]</f>
        <v>1.8600889180850936E-5</v>
      </c>
      <c r="U52">
        <v>2.7006199999999998</v>
      </c>
      <c r="V52">
        <f>(Table514[[#This Row],[time]]-2)*2</f>
        <v>1.4012399999999996</v>
      </c>
      <c r="W52">
        <v>67.777299999999997</v>
      </c>
      <c r="X52">
        <v>45.9848</v>
      </c>
      <c r="Y52">
        <f>Table514[[#This Row],[CFNM]]/Table514[[#This Row],[CAREA]]</f>
        <v>0.67846904494572668</v>
      </c>
      <c r="Z52">
        <v>2.7006199999999998</v>
      </c>
      <c r="AA52">
        <f>(Table615[[#This Row],[time]]-2)*2</f>
        <v>1.4012399999999996</v>
      </c>
      <c r="AB52">
        <v>90.324100000000001</v>
      </c>
      <c r="AC52">
        <v>3.88897</v>
      </c>
      <c r="AD52">
        <f>Table615[[#This Row],[CFNM]]/Table615[[#This Row],[CAREA]]</f>
        <v>4.3055729312553352E-2</v>
      </c>
      <c r="AE52">
        <v>2.7006199999999998</v>
      </c>
      <c r="AF52">
        <f>(Table716[[#This Row],[time]]-2)*2</f>
        <v>1.4012399999999996</v>
      </c>
      <c r="AG52">
        <v>77.061999999999998</v>
      </c>
      <c r="AH52">
        <v>57.255099999999999</v>
      </c>
      <c r="AI52">
        <f>Table716[[#This Row],[CFNM]]/Table716[[#This Row],[CAREA]]</f>
        <v>0.74297448807453736</v>
      </c>
      <c r="AJ52">
        <v>2.7006199999999998</v>
      </c>
      <c r="AK52">
        <f>(Table817[[#This Row],[time]]-2)*2</f>
        <v>1.4012399999999996</v>
      </c>
      <c r="AL52">
        <v>77.629499999999993</v>
      </c>
      <c r="AM52">
        <v>6.8927100000000001</v>
      </c>
      <c r="AN52">
        <f>Table817[[#This Row],[CFNM]]/Table817[[#This Row],[CAREA]]</f>
        <v>8.8789828608969543E-2</v>
      </c>
    </row>
    <row r="53" spans="1:40" x14ac:dyDescent="0.3">
      <c r="A53">
        <v>2.75176</v>
      </c>
      <c r="B53">
        <f>(Table110[[#This Row],[time]]-2)*2</f>
        <v>1.50352</v>
      </c>
      <c r="C53">
        <v>84.156400000000005</v>
      </c>
      <c r="D53">
        <v>46.477499999999999</v>
      </c>
      <c r="E53">
        <f>Table110[[#This Row],[CFNM]]/Table110[[#This Row],[CAREA]]</f>
        <v>0.55227528744100263</v>
      </c>
      <c r="F53">
        <v>2.75176</v>
      </c>
      <c r="G53">
        <f>(Table211[[#This Row],[time]]-2)*2</f>
        <v>1.50352</v>
      </c>
      <c r="H53">
        <v>29.613299999999999</v>
      </c>
      <c r="I53">
        <v>3.9505900000000001E-4</v>
      </c>
      <c r="J53">
        <f>Table211[[#This Row],[CFNM]]/Table211[[#This Row],[CAREA]]</f>
        <v>1.3340593584639335E-5</v>
      </c>
      <c r="K53">
        <v>2.75176</v>
      </c>
      <c r="L53">
        <f>(Table312[[#This Row],[time]]-2)*2</f>
        <v>1.50352</v>
      </c>
      <c r="M53">
        <v>80.934399999999997</v>
      </c>
      <c r="N53">
        <v>44.643900000000002</v>
      </c>
      <c r="O53">
        <f>Table312[[#This Row],[CFNM]]/Table312[[#This Row],[CAREA]]</f>
        <v>0.55160599201328486</v>
      </c>
      <c r="P53">
        <v>2.75176</v>
      </c>
      <c r="Q53">
        <f>(Table413[[#This Row],[time]]-2)*2</f>
        <v>1.50352</v>
      </c>
      <c r="R53">
        <v>46.156999999999996</v>
      </c>
      <c r="S53">
        <v>8.5819800000000001E-4</v>
      </c>
      <c r="T53">
        <f>Table413[[#This Row],[CFNM]]/Table413[[#This Row],[CAREA]]</f>
        <v>1.8593019477002408E-5</v>
      </c>
      <c r="U53">
        <v>2.75176</v>
      </c>
      <c r="V53">
        <f>(Table514[[#This Row],[time]]-2)*2</f>
        <v>1.50352</v>
      </c>
      <c r="W53">
        <v>67.175700000000006</v>
      </c>
      <c r="X53">
        <v>47.644199999999998</v>
      </c>
      <c r="Y53">
        <f>Table514[[#This Row],[CFNM]]/Table514[[#This Row],[CAREA]]</f>
        <v>0.70924754040523574</v>
      </c>
      <c r="Z53">
        <v>2.75176</v>
      </c>
      <c r="AA53">
        <f>(Table615[[#This Row],[time]]-2)*2</f>
        <v>1.50352</v>
      </c>
      <c r="AB53">
        <v>90.127300000000005</v>
      </c>
      <c r="AC53">
        <v>3.5900099999999999</v>
      </c>
      <c r="AD53">
        <f>Table615[[#This Row],[CFNM]]/Table615[[#This Row],[CAREA]]</f>
        <v>3.9832658916887552E-2</v>
      </c>
      <c r="AE53">
        <v>2.75176</v>
      </c>
      <c r="AF53">
        <f>(Table716[[#This Row],[time]]-2)*2</f>
        <v>1.50352</v>
      </c>
      <c r="AG53">
        <v>76.966200000000001</v>
      </c>
      <c r="AH53">
        <v>58.814999999999998</v>
      </c>
      <c r="AI53">
        <f>Table716[[#This Row],[CFNM]]/Table716[[#This Row],[CAREA]]</f>
        <v>0.76416660819944338</v>
      </c>
      <c r="AJ53">
        <v>2.75176</v>
      </c>
      <c r="AK53">
        <f>(Table817[[#This Row],[time]]-2)*2</f>
        <v>1.50352</v>
      </c>
      <c r="AL53">
        <v>77.265000000000001</v>
      </c>
      <c r="AM53">
        <v>6.5313100000000004</v>
      </c>
      <c r="AN53">
        <f>Table817[[#This Row],[CFNM]]/Table817[[#This Row],[CAREA]]</f>
        <v>8.4531288422959941E-2</v>
      </c>
    </row>
    <row r="54" spans="1:40" x14ac:dyDescent="0.3">
      <c r="A54">
        <v>2.80444</v>
      </c>
      <c r="B54">
        <f>(Table110[[#This Row],[time]]-2)*2</f>
        <v>1.6088800000000001</v>
      </c>
      <c r="C54">
        <v>83.125699999999995</v>
      </c>
      <c r="D54">
        <v>49.401899999999998</v>
      </c>
      <c r="E54">
        <f>Table110[[#This Row],[CFNM]]/Table110[[#This Row],[CAREA]]</f>
        <v>0.5943035667669565</v>
      </c>
      <c r="F54">
        <v>2.80444</v>
      </c>
      <c r="G54">
        <f>(Table211[[#This Row],[time]]-2)*2</f>
        <v>1.6088800000000001</v>
      </c>
      <c r="H54">
        <v>22.710999999999999</v>
      </c>
      <c r="I54">
        <v>3.0397699999999998E-4</v>
      </c>
      <c r="J54">
        <f>Table211[[#This Row],[CFNM]]/Table211[[#This Row],[CAREA]]</f>
        <v>1.3384571353088811E-5</v>
      </c>
      <c r="K54">
        <v>2.80444</v>
      </c>
      <c r="L54">
        <f>(Table312[[#This Row],[time]]-2)*2</f>
        <v>1.6088800000000001</v>
      </c>
      <c r="M54">
        <v>80.427999999999997</v>
      </c>
      <c r="N54">
        <v>46.785200000000003</v>
      </c>
      <c r="O54">
        <f>Table312[[#This Row],[CFNM]]/Table312[[#This Row],[CAREA]]</f>
        <v>0.58170288954095595</v>
      </c>
      <c r="P54">
        <v>2.80444</v>
      </c>
      <c r="Q54">
        <f>(Table413[[#This Row],[time]]-2)*2</f>
        <v>1.6088800000000001</v>
      </c>
      <c r="R54">
        <v>40.405799999999999</v>
      </c>
      <c r="S54">
        <v>7.4405399999999996E-4</v>
      </c>
      <c r="T54">
        <f>Table413[[#This Row],[CFNM]]/Table413[[#This Row],[CAREA]]</f>
        <v>1.8414534547020475E-5</v>
      </c>
      <c r="U54">
        <v>2.80444</v>
      </c>
      <c r="V54">
        <f>(Table514[[#This Row],[time]]-2)*2</f>
        <v>1.6088800000000001</v>
      </c>
      <c r="W54">
        <v>66.281499999999994</v>
      </c>
      <c r="X54">
        <v>50.1509</v>
      </c>
      <c r="Y54">
        <f>Table514[[#This Row],[CFNM]]/Table514[[#This Row],[CAREA]]</f>
        <v>0.75663495847257534</v>
      </c>
      <c r="Z54">
        <v>2.80444</v>
      </c>
      <c r="AA54">
        <f>(Table615[[#This Row],[time]]-2)*2</f>
        <v>1.6088800000000001</v>
      </c>
      <c r="AB54">
        <v>90.138199999999998</v>
      </c>
      <c r="AC54">
        <v>3.13585</v>
      </c>
      <c r="AD54">
        <f>Table615[[#This Row],[CFNM]]/Table615[[#This Row],[CAREA]]</f>
        <v>3.4789356787688241E-2</v>
      </c>
      <c r="AE54">
        <v>2.80444</v>
      </c>
      <c r="AF54">
        <f>(Table716[[#This Row],[time]]-2)*2</f>
        <v>1.6088800000000001</v>
      </c>
      <c r="AG54">
        <v>76.7149</v>
      </c>
      <c r="AH54">
        <v>61.215499999999999</v>
      </c>
      <c r="AI54">
        <f>Table716[[#This Row],[CFNM]]/Table716[[#This Row],[CAREA]]</f>
        <v>0.79796102191360474</v>
      </c>
      <c r="AJ54">
        <v>2.80444</v>
      </c>
      <c r="AK54">
        <f>(Table817[[#This Row],[time]]-2)*2</f>
        <v>1.6088800000000001</v>
      </c>
      <c r="AL54">
        <v>76.799899999999994</v>
      </c>
      <c r="AM54">
        <v>5.9939200000000001</v>
      </c>
      <c r="AN54">
        <f>Table817[[#This Row],[CFNM]]/Table817[[#This Row],[CAREA]]</f>
        <v>7.8045934955644478E-2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81.975899999999996</v>
      </c>
      <c r="D55">
        <v>52.164999999999999</v>
      </c>
      <c r="E55">
        <f>Table110[[#This Row],[CFNM]]/Table110[[#This Row],[CAREA]]</f>
        <v>0.63634556009754084</v>
      </c>
      <c r="F55">
        <v>2.8583699999999999</v>
      </c>
      <c r="G55">
        <f>(Table211[[#This Row],[time]]-2)*2</f>
        <v>1.7167399999999997</v>
      </c>
      <c r="H55">
        <v>18.658300000000001</v>
      </c>
      <c r="I55">
        <v>2.408E-4</v>
      </c>
      <c r="J55">
        <f>Table211[[#This Row],[CFNM]]/Table211[[#This Row],[CAREA]]</f>
        <v>1.2905784557006802E-5</v>
      </c>
      <c r="K55">
        <v>2.8583699999999999</v>
      </c>
      <c r="L55">
        <f>(Table312[[#This Row],[time]]-2)*2</f>
        <v>1.7167399999999997</v>
      </c>
      <c r="M55">
        <v>79.989099999999993</v>
      </c>
      <c r="N55">
        <v>48.667999999999999</v>
      </c>
      <c r="O55">
        <f>Table312[[#This Row],[CFNM]]/Table312[[#This Row],[CAREA]]</f>
        <v>0.60843289898248643</v>
      </c>
      <c r="P55">
        <v>2.8583699999999999</v>
      </c>
      <c r="Q55">
        <f>(Table413[[#This Row],[time]]-2)*2</f>
        <v>1.7167399999999997</v>
      </c>
      <c r="R55">
        <v>35.064700000000002</v>
      </c>
      <c r="S55">
        <v>6.4946800000000005E-4</v>
      </c>
      <c r="T55">
        <f>Table413[[#This Row],[CFNM]]/Table413[[#This Row],[CAREA]]</f>
        <v>1.8521989351113798E-5</v>
      </c>
      <c r="U55">
        <v>2.8583699999999999</v>
      </c>
      <c r="V55">
        <f>(Table514[[#This Row],[time]]-2)*2</f>
        <v>1.7167399999999997</v>
      </c>
      <c r="W55">
        <v>64.459599999999995</v>
      </c>
      <c r="X55">
        <v>52.480499999999999</v>
      </c>
      <c r="Y55">
        <f>Table514[[#This Row],[CFNM]]/Table514[[#This Row],[CAREA]]</f>
        <v>0.81416111797156676</v>
      </c>
      <c r="Z55">
        <v>2.8583699999999999</v>
      </c>
      <c r="AA55">
        <f>(Table615[[#This Row],[time]]-2)*2</f>
        <v>1.7167399999999997</v>
      </c>
      <c r="AB55">
        <v>89.536900000000003</v>
      </c>
      <c r="AC55">
        <v>2.6754899999999999</v>
      </c>
      <c r="AD55">
        <f>Table615[[#This Row],[CFNM]]/Table615[[#This Row],[CAREA]]</f>
        <v>2.9881423189768684E-2</v>
      </c>
      <c r="AE55">
        <v>2.8583699999999999</v>
      </c>
      <c r="AF55">
        <f>(Table716[[#This Row],[time]]-2)*2</f>
        <v>1.7167399999999997</v>
      </c>
      <c r="AG55">
        <v>75.986699999999999</v>
      </c>
      <c r="AH55">
        <v>63.526600000000002</v>
      </c>
      <c r="AI55">
        <f>Table716[[#This Row],[CFNM]]/Table716[[#This Row],[CAREA]]</f>
        <v>0.83602261974792957</v>
      </c>
      <c r="AJ55">
        <v>2.8583699999999999</v>
      </c>
      <c r="AK55">
        <f>(Table817[[#This Row],[time]]-2)*2</f>
        <v>1.7167399999999997</v>
      </c>
      <c r="AL55">
        <v>76.138300000000001</v>
      </c>
      <c r="AM55">
        <v>5.4592999999999998</v>
      </c>
      <c r="AN55">
        <f>Table817[[#This Row],[CFNM]]/Table817[[#This Row],[CAREA]]</f>
        <v>7.1702415210216142E-2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79.4846</v>
      </c>
      <c r="D56">
        <v>56.981299999999997</v>
      </c>
      <c r="E56">
        <f>Table110[[#This Row],[CFNM]]/Table110[[#This Row],[CAREA]]</f>
        <v>0.71688478019641533</v>
      </c>
      <c r="F56">
        <v>2.9134199999999999</v>
      </c>
      <c r="G56">
        <f>(Table211[[#This Row],[time]]-2)*2</f>
        <v>1.8268399999999998</v>
      </c>
      <c r="H56">
        <v>12.546099999999999</v>
      </c>
      <c r="I56">
        <v>1.56131E-4</v>
      </c>
      <c r="J56">
        <f>Table211[[#This Row],[CFNM]]/Table211[[#This Row],[CAREA]]</f>
        <v>1.2444584372832992E-5</v>
      </c>
      <c r="K56">
        <v>2.9134199999999999</v>
      </c>
      <c r="L56">
        <f>(Table312[[#This Row],[time]]-2)*2</f>
        <v>1.8268399999999998</v>
      </c>
      <c r="M56">
        <v>79.302400000000006</v>
      </c>
      <c r="N56">
        <v>51.819600000000001</v>
      </c>
      <c r="O56">
        <f>Table312[[#This Row],[CFNM]]/Table312[[#This Row],[CAREA]]</f>
        <v>0.65344302316197234</v>
      </c>
      <c r="P56">
        <v>2.9134199999999999</v>
      </c>
      <c r="Q56">
        <f>(Table413[[#This Row],[time]]-2)*2</f>
        <v>1.8268399999999998</v>
      </c>
      <c r="R56">
        <v>31.3933</v>
      </c>
      <c r="S56">
        <v>5.0915300000000004E-4</v>
      </c>
      <c r="T56">
        <f>Table413[[#This Row],[CFNM]]/Table413[[#This Row],[CAREA]]</f>
        <v>1.6218524334810294E-5</v>
      </c>
      <c r="U56">
        <v>2.9134199999999999</v>
      </c>
      <c r="V56">
        <f>(Table514[[#This Row],[time]]-2)*2</f>
        <v>1.8268399999999998</v>
      </c>
      <c r="W56">
        <v>63.0381</v>
      </c>
      <c r="X56">
        <v>56.575000000000003</v>
      </c>
      <c r="Y56">
        <f>Table514[[#This Row],[CFNM]]/Table514[[#This Row],[CAREA]]</f>
        <v>0.89747311546509179</v>
      </c>
      <c r="Z56">
        <v>2.9134199999999999</v>
      </c>
      <c r="AA56">
        <f>(Table615[[#This Row],[time]]-2)*2</f>
        <v>1.8268399999999998</v>
      </c>
      <c r="AB56">
        <v>88.534599999999998</v>
      </c>
      <c r="AC56">
        <v>1.89723</v>
      </c>
      <c r="AD56">
        <f>Table615[[#This Row],[CFNM]]/Table615[[#This Row],[CAREA]]</f>
        <v>2.1429249129718778E-2</v>
      </c>
      <c r="AE56">
        <v>2.9134199999999999</v>
      </c>
      <c r="AF56">
        <f>(Table716[[#This Row],[time]]-2)*2</f>
        <v>1.8268399999999998</v>
      </c>
      <c r="AG56">
        <v>75.043700000000001</v>
      </c>
      <c r="AH56">
        <v>67.733699999999999</v>
      </c>
      <c r="AI56">
        <f>Table716[[#This Row],[CFNM]]/Table716[[#This Row],[CAREA]]</f>
        <v>0.90259009084040365</v>
      </c>
      <c r="AJ56">
        <v>2.9134199999999999</v>
      </c>
      <c r="AK56">
        <f>(Table817[[#This Row],[time]]-2)*2</f>
        <v>1.8268399999999998</v>
      </c>
      <c r="AL56">
        <v>74.996799999999993</v>
      </c>
      <c r="AM56">
        <v>4.4709199999999996</v>
      </c>
      <c r="AN56">
        <f>Table817[[#This Row],[CFNM]]/Table817[[#This Row],[CAREA]]</f>
        <v>5.961481023190323E-2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79.11</v>
      </c>
      <c r="D57">
        <v>57.558399999999999</v>
      </c>
      <c r="E57">
        <f>Table110[[#This Row],[CFNM]]/Table110[[#This Row],[CAREA]]</f>
        <v>0.72757426368347866</v>
      </c>
      <c r="F57">
        <v>2.9619599999999999</v>
      </c>
      <c r="G57">
        <f>(Table211[[#This Row],[time]]-2)*2</f>
        <v>1.9239199999999999</v>
      </c>
      <c r="H57">
        <v>12.534700000000001</v>
      </c>
      <c r="I57">
        <v>1.47971E-4</v>
      </c>
      <c r="J57">
        <f>Table211[[#This Row],[CFNM]]/Table211[[#This Row],[CAREA]]</f>
        <v>1.1804909571030818E-5</v>
      </c>
      <c r="K57">
        <v>2.9619599999999999</v>
      </c>
      <c r="L57">
        <f>(Table312[[#This Row],[time]]-2)*2</f>
        <v>1.9239199999999999</v>
      </c>
      <c r="M57">
        <v>79.204700000000003</v>
      </c>
      <c r="N57">
        <v>52.175800000000002</v>
      </c>
      <c r="O57">
        <f>Table312[[#This Row],[CFNM]]/Table312[[#This Row],[CAREA]]</f>
        <v>0.65874626126984892</v>
      </c>
      <c r="P57">
        <v>2.9619599999999999</v>
      </c>
      <c r="Q57">
        <f>(Table413[[#This Row],[time]]-2)*2</f>
        <v>1.9239199999999999</v>
      </c>
      <c r="R57">
        <v>31.414100000000001</v>
      </c>
      <c r="S57">
        <v>4.9245400000000003E-4</v>
      </c>
      <c r="T57">
        <f>Table413[[#This Row],[CFNM]]/Table413[[#This Row],[CAREA]]</f>
        <v>1.5676209090822273E-5</v>
      </c>
      <c r="U57">
        <v>2.9619599999999999</v>
      </c>
      <c r="V57">
        <f>(Table514[[#This Row],[time]]-2)*2</f>
        <v>1.9239199999999999</v>
      </c>
      <c r="W57">
        <v>62.5871</v>
      </c>
      <c r="X57">
        <v>57.086599999999997</v>
      </c>
      <c r="Y57">
        <f>Table514[[#This Row],[CFNM]]/Table514[[#This Row],[CAREA]]</f>
        <v>0.91211447726448414</v>
      </c>
      <c r="Z57">
        <v>2.9619599999999999</v>
      </c>
      <c r="AA57">
        <f>(Table615[[#This Row],[time]]-2)*2</f>
        <v>1.9239199999999999</v>
      </c>
      <c r="AB57">
        <v>88.445400000000006</v>
      </c>
      <c r="AC57">
        <v>1.80979</v>
      </c>
      <c r="AD57">
        <f>Table615[[#This Row],[CFNM]]/Table615[[#This Row],[CAREA]]</f>
        <v>2.0462228674413819E-2</v>
      </c>
      <c r="AE57">
        <v>2.9619599999999999</v>
      </c>
      <c r="AF57">
        <f>(Table716[[#This Row],[time]]-2)*2</f>
        <v>1.9239199999999999</v>
      </c>
      <c r="AG57">
        <v>74.972300000000004</v>
      </c>
      <c r="AH57">
        <v>68.280199999999994</v>
      </c>
      <c r="AI57">
        <f>Table716[[#This Row],[CFNM]]/Table716[[#This Row],[CAREA]]</f>
        <v>0.91073903294950254</v>
      </c>
      <c r="AJ57">
        <v>2.9619599999999999</v>
      </c>
      <c r="AK57">
        <f>(Table817[[#This Row],[time]]-2)*2</f>
        <v>1.9239199999999999</v>
      </c>
      <c r="AL57">
        <v>74.821700000000007</v>
      </c>
      <c r="AM57">
        <v>4.34145</v>
      </c>
      <c r="AN57">
        <f>Table817[[#This Row],[CFNM]]/Table817[[#This Row],[CAREA]]</f>
        <v>5.8023942252047198E-2</v>
      </c>
    </row>
    <row r="58" spans="1:40" x14ac:dyDescent="0.3">
      <c r="A58">
        <v>3</v>
      </c>
      <c r="B58">
        <f>(Table110[[#This Row],[time]]-2)*2</f>
        <v>2</v>
      </c>
      <c r="C58">
        <v>77.746600000000001</v>
      </c>
      <c r="D58">
        <v>59.241199999999999</v>
      </c>
      <c r="E58">
        <f>Table110[[#This Row],[CFNM]]/Table110[[#This Row],[CAREA]]</f>
        <v>0.76197801575888846</v>
      </c>
      <c r="F58">
        <v>3</v>
      </c>
      <c r="G58">
        <f>(Table211[[#This Row],[time]]-2)*2</f>
        <v>2</v>
      </c>
      <c r="H58">
        <v>11.012</v>
      </c>
      <c r="I58">
        <v>1.2545500000000001E-4</v>
      </c>
      <c r="J58">
        <f>Table211[[#This Row],[CFNM]]/Table211[[#This Row],[CAREA]]</f>
        <v>1.1392571739920087E-5</v>
      </c>
      <c r="K58">
        <v>3</v>
      </c>
      <c r="L58">
        <f>(Table312[[#This Row],[time]]-2)*2</f>
        <v>2</v>
      </c>
      <c r="M58">
        <v>78.819999999999993</v>
      </c>
      <c r="N58">
        <v>53.229399999999998</v>
      </c>
      <c r="O58">
        <f>Table312[[#This Row],[CFNM]]/Table312[[#This Row],[CAREA]]</f>
        <v>0.67532859680284196</v>
      </c>
      <c r="P58">
        <v>3</v>
      </c>
      <c r="Q58">
        <f>(Table413[[#This Row],[time]]-2)*2</f>
        <v>2</v>
      </c>
      <c r="R58">
        <v>30.154599999999999</v>
      </c>
      <c r="S58">
        <v>4.44723E-4</v>
      </c>
      <c r="T58">
        <f>Table413[[#This Row],[CFNM]]/Table413[[#This Row],[CAREA]]</f>
        <v>1.4748098134281337E-5</v>
      </c>
      <c r="U58">
        <v>3</v>
      </c>
      <c r="V58">
        <f>(Table514[[#This Row],[time]]-2)*2</f>
        <v>2</v>
      </c>
      <c r="W58">
        <v>62.072400000000002</v>
      </c>
      <c r="X58">
        <v>58.658799999999999</v>
      </c>
      <c r="Y58">
        <f>Table514[[#This Row],[CFNM]]/Table514[[#This Row],[CAREA]]</f>
        <v>0.94500615410391731</v>
      </c>
      <c r="Z58">
        <v>3</v>
      </c>
      <c r="AA58">
        <f>(Table615[[#This Row],[time]]-2)*2</f>
        <v>2</v>
      </c>
      <c r="AB58">
        <v>88.131699999999995</v>
      </c>
      <c r="AC58">
        <v>1.5631200000000001</v>
      </c>
      <c r="AD58">
        <f>Table615[[#This Row],[CFNM]]/Table615[[#This Row],[CAREA]]</f>
        <v>1.7736183461796381E-2</v>
      </c>
      <c r="AE58">
        <v>3</v>
      </c>
      <c r="AF58">
        <f>(Table716[[#This Row],[time]]-2)*2</f>
        <v>2</v>
      </c>
      <c r="AG58">
        <v>74.697000000000003</v>
      </c>
      <c r="AH58">
        <v>69.945800000000006</v>
      </c>
      <c r="AI58">
        <f>Table716[[#This Row],[CFNM]]/Table716[[#This Row],[CAREA]]</f>
        <v>0.93639369720336829</v>
      </c>
      <c r="AJ58">
        <v>3</v>
      </c>
      <c r="AK58">
        <f>(Table817[[#This Row],[time]]-2)*2</f>
        <v>2</v>
      </c>
      <c r="AL58">
        <v>74.357799999999997</v>
      </c>
      <c r="AM58">
        <v>3.92442</v>
      </c>
      <c r="AN58">
        <f>Table817[[#This Row],[CFNM]]/Table817[[#This Row],[CAREA]]</f>
        <v>5.2777516279395038E-2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E22532-1C1D-4417-B023-C52A78814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D8BB00-CD30-4055-90B2-2632CFEBA7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21A1AF-00FA-4410-B383-5F6909CB7B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2020-12-12T00:13:02Z</dcterms:created>
  <dcterms:modified xsi:type="dcterms:W3CDTF">2020-12-12T17:36:55Z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