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PhysPhysNoTether/"/>
    </mc:Choice>
  </mc:AlternateContent>
  <xr:revisionPtr revIDLastSave="0" documentId="8_{81475081-BA7B-4357-8E24-4ED997999C13}" xr6:coauthVersionLast="45" xr6:coauthVersionMax="45" xr10:uidLastSave="{00000000-0000-0000-0000-000000000000}"/>
  <bookViews>
    <workbookView xWindow="768" yWindow="648" windowWidth="17280" windowHeight="9024" xr2:uid="{C64335CA-416D-4D14-8E38-F42EF787A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0" i="1"/>
  <c r="AK30" i="1"/>
  <c r="AI30" i="1"/>
  <c r="AF30" i="1"/>
  <c r="AD30" i="1"/>
  <c r="AA30" i="1"/>
  <c r="Y30" i="1"/>
  <c r="V30" i="1"/>
  <c r="T30" i="1"/>
  <c r="Q30" i="1"/>
  <c r="O30" i="1"/>
  <c r="L30" i="1"/>
  <c r="J30" i="1"/>
  <c r="G30" i="1"/>
  <c r="E30" i="1"/>
  <c r="B30" i="1"/>
  <c r="AN29" i="1"/>
  <c r="AK29" i="1"/>
  <c r="AI29" i="1"/>
  <c r="AF29" i="1"/>
  <c r="AD29" i="1"/>
  <c r="AA29" i="1"/>
  <c r="Y29" i="1"/>
  <c r="V29" i="1"/>
  <c r="T29" i="1"/>
  <c r="Q29" i="1"/>
  <c r="O29" i="1"/>
  <c r="L29" i="1"/>
  <c r="J29" i="1"/>
  <c r="G29" i="1"/>
  <c r="E29" i="1"/>
  <c r="B29" i="1"/>
  <c r="AN28" i="1"/>
  <c r="AK28" i="1"/>
  <c r="AI28" i="1"/>
  <c r="AF28" i="1"/>
  <c r="AD28" i="1"/>
  <c r="AA28" i="1"/>
  <c r="Y28" i="1"/>
  <c r="V28" i="1"/>
  <c r="T28" i="1"/>
  <c r="Q28" i="1"/>
  <c r="O28" i="1"/>
  <c r="L28" i="1"/>
  <c r="J28" i="1"/>
  <c r="G28" i="1"/>
  <c r="E28" i="1"/>
  <c r="B28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</calcChain>
</file>

<file path=xl/sharedStrings.xml><?xml version="1.0" encoding="utf-8"?>
<sst xmlns="http://schemas.openxmlformats.org/spreadsheetml/2006/main" count="106" uniqueCount="20">
  <si>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</si>
  <si>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</si>
  <si>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</si>
  <si>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</si>
  <si>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</si>
  <si>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</si>
  <si>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</si>
  <si>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</si>
  <si>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</si>
  <si>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</si>
  <si>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</si>
  <si>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</si>
  <si>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</si>
  <si>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</si>
  <si>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</si>
  <si>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</si>
  <si>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5PN Phys Phys No Tether </t>
  </si>
  <si>
    <t xml:space="preserve">S2_5N_PhysPhys_NoTether.odb </t>
  </si>
  <si>
    <t xml:space="preserve">5P PhysPhys No Tether  </t>
  </si>
  <si>
    <t>S2_5P_PhysPhys_NoTether.odb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</si>
</sst>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57302-549E-4463-97F8-ABD4E3548A8E}" name="Table1" displayName="Table1" ref="A9:E30" totalsRowShown="0">
  <autoFilter ref="A9:E30" xr:uid="{7539BC90-6054-46A7-B3A1-1576AB73E836}"/>
  <tableColumns count="5">
    <tableColumn id="1" xr3:uid="{DC7C2D0E-8EB8-4AEB-B67C-844C5475FE31}" name="time"/>
    <tableColumn id="2" xr3:uid="{0E979DFD-4484-4646-A7AB-F056953AF04C}" name="moment" dataDxfId="31">
      <calculatedColumnFormula>-(Table1[[#This Row],[time]]-2)*2</calculatedColumnFormula>
    </tableColumn>
    <tableColumn id="3" xr3:uid="{C4E6A322-61E8-442D-8199-C75F3AC8D36A}" name="CAREA"/>
    <tableColumn id="4" xr3:uid="{ABE21C3C-69FD-432C-BBF4-9178B9B693F2}" name="CFNM"/>
    <tableColumn id="5" xr3:uid="{23C2BF2F-DB4E-4A70-95D4-34CE0C37149B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07D19-4917-4E29-AF01-710DD88E8C41}" name="Table2" displayName="Table2" ref="F9:J30" totalsRowShown="0">
  <autoFilter ref="F9:J30" xr:uid="{78A1A60F-6A1B-408C-83F0-F2BE11AE2D26}"/>
  <tableColumns count="5">
    <tableColumn id="1" xr3:uid="{40C9DC18-3FBD-44FB-98B2-506FCD08455B}" name="time"/>
    <tableColumn id="2" xr3:uid="{9CCC24A7-1D7B-4ED5-8F07-50D1382F770E}" name="moment" dataDxfId="29">
      <calculatedColumnFormula>-(Table2[[#This Row],[time]]-2)*2</calculatedColumnFormula>
    </tableColumn>
    <tableColumn id="3" xr3:uid="{87924143-E4ED-42E6-AB06-790D66B94820}" name="CAREA"/>
    <tableColumn id="4" xr3:uid="{94567B5C-29F3-43DE-91A1-1D7ECAED7010}" name="CFNM"/>
    <tableColumn id="5" xr3:uid="{6B18BB92-CD45-485C-9A7E-23E0E6ACE474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AC7D8D-ED5A-4E32-ADB1-B3A6BD85766E}" name="Table3" displayName="Table3" ref="K9:O30" totalsRowShown="0">
  <autoFilter ref="K9:O30" xr:uid="{2414B75E-B939-4603-9C78-F10F8FC33B45}"/>
  <tableColumns count="5">
    <tableColumn id="1" xr3:uid="{AD7BE7EA-BACD-48C7-9656-E5BFA86D8B78}" name="time"/>
    <tableColumn id="2" xr3:uid="{E2CCE96C-EDCF-41BB-9B61-9EA2063F990A}" name="moment" dataDxfId="27">
      <calculatedColumnFormula>-(Table3[[#This Row],[time]]-2)*2</calculatedColumnFormula>
    </tableColumn>
    <tableColumn id="3" xr3:uid="{BE1EBDF0-C414-410A-9063-D3436E45D1EF}" name="CAREA"/>
    <tableColumn id="4" xr3:uid="{56C3D4A0-B1D5-40BA-A22C-0AE2618C8E9E}" name="CFNM"/>
    <tableColumn id="5" xr3:uid="{03C3D465-EA3E-4063-BA45-1B8B9D541104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2D26E0-0E37-4590-9379-3D45B4773E5B}" name="Table4" displayName="Table4" ref="P9:T30" totalsRowShown="0">
  <autoFilter ref="P9:T30" xr:uid="{E3A0C106-44EF-4A6C-90F3-1A5B9D74A998}"/>
  <tableColumns count="5">
    <tableColumn id="1" xr3:uid="{B5270455-9BEF-4075-B5CA-3B6B44676980}" name="time"/>
    <tableColumn id="2" xr3:uid="{4D52D2B5-ADB1-43BF-B3BD-4EF2EDD6C5B8}" name="moment" dataDxfId="25">
      <calculatedColumnFormula>-(Table4[[#This Row],[time]]-2)*2</calculatedColumnFormula>
    </tableColumn>
    <tableColumn id="3" xr3:uid="{F8257992-6F74-4B38-ADC8-AB221FBBD66D}" name="CAREA"/>
    <tableColumn id="4" xr3:uid="{C9200A18-1DBA-49C4-95A2-5F1A6BD40030}" name="CFNM"/>
    <tableColumn id="5" xr3:uid="{FD26D405-9FA6-4E54-AA52-162FE441CD9F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6678A-75EE-46E0-B023-CF28519A4C15}" name="Table5" displayName="Table5" ref="U9:Y30" totalsRowShown="0">
  <autoFilter ref="U9:Y30" xr:uid="{9DEC4376-0D1B-44B3-BA38-D6CBACEAD581}"/>
  <tableColumns count="5">
    <tableColumn id="1" xr3:uid="{C999A9CB-FD64-41F1-AE63-B76CC6D9D41A}" name="time"/>
    <tableColumn id="2" xr3:uid="{4104DE9B-9BEE-4B15-9834-01A10A790401}" name="moment" dataDxfId="23">
      <calculatedColumnFormula>-(Table5[[#This Row],[time]]-2)*2</calculatedColumnFormula>
    </tableColumn>
    <tableColumn id="3" xr3:uid="{5458518C-2F0F-4A99-AEAB-7694FE9EE7A8}" name="CAREA"/>
    <tableColumn id="4" xr3:uid="{72E46E8F-D172-4730-93B8-72856F40F752}" name="CFNM"/>
    <tableColumn id="5" xr3:uid="{7C39A7E5-42F0-444D-9762-48A8558E6BE8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76AC2C-CF52-41F7-A521-1B46769772F7}" name="Table6" displayName="Table6" ref="Z9:AD30" totalsRowShown="0">
  <autoFilter ref="Z9:AD30" xr:uid="{8E15A5AB-A5C5-4239-8D92-1225959367AD}"/>
  <tableColumns count="5">
    <tableColumn id="1" xr3:uid="{CA816A47-4163-4F5A-AA41-E8548E127C43}" name="time"/>
    <tableColumn id="2" xr3:uid="{9F926B84-50CB-4A41-8D0C-B125DE750A28}" name="moment" dataDxfId="21">
      <calculatedColumnFormula>-(Table6[[#This Row],[time]]-2)*2</calculatedColumnFormula>
    </tableColumn>
    <tableColumn id="3" xr3:uid="{F929D40D-A499-4BE6-9B58-4B349B0AC6E0}" name="CAREA"/>
    <tableColumn id="4" xr3:uid="{96C4CDD3-74FA-4515-AFB9-1828D879C759}" name="CFNM"/>
    <tableColumn id="5" xr3:uid="{6CAD76A7-6DFD-4393-8B8D-5A3F7FC66854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96DFBC-5A2D-4F46-A792-39FB6D8F0D92}" name="Table7" displayName="Table7" ref="AE9:AI30" totalsRowShown="0">
  <autoFilter ref="AE9:AI30" xr:uid="{3857161A-CCE5-4929-9E0D-5DE3961DD1E6}"/>
  <tableColumns count="5">
    <tableColumn id="1" xr3:uid="{F68AAA79-482C-41B1-966B-F394E0C4DF49}" name="time"/>
    <tableColumn id="2" xr3:uid="{4D5C4590-9433-4C07-9FF0-394578227FD5}" name="moment" dataDxfId="19">
      <calculatedColumnFormula>-(Table7[[#This Row],[time]]-2)*2</calculatedColumnFormula>
    </tableColumn>
    <tableColumn id="3" xr3:uid="{14D2885A-A708-491D-B010-604675272B7C}" name="CAREA"/>
    <tableColumn id="4" xr3:uid="{E9A1B2AA-4C24-48E9-95D9-F4FBD95DC477}" name="CFNM"/>
    <tableColumn id="5" xr3:uid="{0083EE1D-1B70-4E57-8362-9F6E1D51DA40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7A20C7-0912-4A74-BCAE-3906C4A44897}" name="Table8" displayName="Table8" ref="AJ9:AN30" totalsRowShown="0">
  <autoFilter ref="AJ9:AN30" xr:uid="{124D43DF-F368-416A-9688-EEF6DCB29270}"/>
  <tableColumns count="5">
    <tableColumn id="1" xr3:uid="{473B976F-FB2D-4736-A872-5402E7EA593D}" name="time"/>
    <tableColumn id="2" xr3:uid="{27D70842-54DC-4EF9-B095-D9B054A38043}" name="moment" dataDxfId="17">
      <calculatedColumnFormula>-(Table8[[#This Row],[time]]-2)*2</calculatedColumnFormula>
    </tableColumn>
    <tableColumn id="3" xr3:uid="{6E811E71-0FB4-4E6F-90F5-BFBDBB00F1E3}" name="CAREA"/>
    <tableColumn id="4" xr3:uid="{3BBC91CB-9E11-4488-B640-260D47E3B516}" name="CFNM"/>
    <tableColumn id="5" xr3:uid="{64E30A2D-B416-49FB-987A-D30CED65788D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C7DE6A-4C22-496D-98AC-62DB3D81EFFE}" name="Table110" displayName="Table110" ref="A37:E58" totalsRowShown="0">
  <autoFilter ref="A37:E58" xr:uid="{0405D2E7-7134-464F-A962-86EF3B4B952D}"/>
  <tableColumns count="5">
    <tableColumn id="1" xr3:uid="{0312935E-4079-4AD9-AFD1-F982FC7177BD}" name="time"/>
    <tableColumn id="2" xr3:uid="{F5551267-9300-4D0A-B7AE-78BF01DD1B78}" name="moment" dataDxfId="15">
      <calculatedColumnFormula>(Table110[[#This Row],[time]]-2)*2</calculatedColumnFormula>
    </tableColumn>
    <tableColumn id="3" xr3:uid="{3450597D-E892-48DC-A3BA-E18B9F441790}" name="CAREA"/>
    <tableColumn id="4" xr3:uid="{19FCB6D6-5623-4B4D-A6DC-B5082273DE45}" name="CFNM"/>
    <tableColumn id="5" xr3:uid="{182BF5DB-8F40-441F-B2D0-375122A6C2D9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4BF323-DE32-42F9-BFFF-39A2A76BBF6F}" name="Table211" displayName="Table211" ref="F37:J58" totalsRowShown="0">
  <autoFilter ref="F37:J58" xr:uid="{FA4754FC-95E3-44C2-A6FC-BEEE0201BA3B}"/>
  <tableColumns count="5">
    <tableColumn id="1" xr3:uid="{9CF21762-212C-4F18-9AB1-97F1AFE19AF2}" name="time"/>
    <tableColumn id="2" xr3:uid="{F0D060FC-DA88-4CD8-9E7D-167A08F08AF6}" name="moment" dataDxfId="13">
      <calculatedColumnFormula>(Table211[[#This Row],[time]]-2)*2</calculatedColumnFormula>
    </tableColumn>
    <tableColumn id="3" xr3:uid="{49FD96A7-98BF-43BB-A265-B691597696C2}" name="CAREA"/>
    <tableColumn id="4" xr3:uid="{9BA92BBA-2419-4D28-B3FA-3D23BE0E1645}" name="CFNM"/>
    <tableColumn id="5" xr3:uid="{151172B0-8EE6-4699-AF6C-CA2ADA522A84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127D5D-7633-4030-B0C0-414C15C2ABA0}" name="Table312" displayName="Table312" ref="K37:O58" totalsRowShown="0">
  <autoFilter ref="K37:O58" xr:uid="{860E0AAA-A824-47F4-8775-88052ADE1E13}"/>
  <tableColumns count="5">
    <tableColumn id="1" xr3:uid="{FB2D724A-A77D-46D3-8032-10E17CEA2426}" name="time"/>
    <tableColumn id="2" xr3:uid="{AD7D53A1-8348-458B-A583-2780B2A75B4D}" name="moment" dataDxfId="11">
      <calculatedColumnFormula>(Table312[[#This Row],[time]]-2)*2</calculatedColumnFormula>
    </tableColumn>
    <tableColumn id="3" xr3:uid="{5AAD346F-0A63-45E2-9521-4F61B96EA738}" name="CAREA"/>
    <tableColumn id="4" xr3:uid="{34EA1A23-C65B-4BF8-A46B-773792C1BD71}" name="CFNM"/>
    <tableColumn id="5" xr3:uid="{C6A8B062-38F8-4807-A358-6F9679806E49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9FE24C-59DF-480D-AE24-A66D920D9CF0}" name="Table413" displayName="Table413" ref="P37:T58" totalsRowShown="0">
  <autoFilter ref="P37:T58" xr:uid="{D76F3ADC-C446-4A2A-AC57-E04402648F42}"/>
  <tableColumns count="5">
    <tableColumn id="1" xr3:uid="{260C6344-5C7B-4B87-B372-250EDB4FB2FD}" name="time"/>
    <tableColumn id="2" xr3:uid="{78A03003-8951-47B9-BD43-043CE68864A5}" name="moment" dataDxfId="9">
      <calculatedColumnFormula>(Table413[[#This Row],[time]]-2)*2</calculatedColumnFormula>
    </tableColumn>
    <tableColumn id="3" xr3:uid="{6B21AF23-253A-45E3-A66B-62ED48BCDEE9}" name="CAREA"/>
    <tableColumn id="4" xr3:uid="{9A8D4ABC-B5FE-4F0C-BB5D-536C6D89E42D}" name="CFNM"/>
    <tableColumn id="5" xr3:uid="{B5284A0C-3465-4C42-AFBF-7458F8711B9D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D22EFB-5E0F-49A0-9DE7-D3617B251CAA}" name="Table514" displayName="Table514" ref="U37:Y58" totalsRowShown="0">
  <autoFilter ref="U37:Y58" xr:uid="{532B66B6-8CCE-411E-A6C3-517C572A65F8}"/>
  <tableColumns count="5">
    <tableColumn id="1" xr3:uid="{48985AC7-81AB-4778-A131-59BA872B1432}" name="time"/>
    <tableColumn id="2" xr3:uid="{792CA571-4F0D-4AD8-BB4B-0632295E401B}" name="moment" dataDxfId="7">
      <calculatedColumnFormula>(Table514[[#This Row],[time]]-2)*2</calculatedColumnFormula>
    </tableColumn>
    <tableColumn id="3" xr3:uid="{BD244C9B-7CBE-4343-A1A7-0B4A1526BE03}" name="CAREA"/>
    <tableColumn id="4" xr3:uid="{0744D6D6-0587-427F-944C-C18F3DE4E62B}" name="CFNM"/>
    <tableColumn id="5" xr3:uid="{63464BA6-8647-4E47-9EB5-E6E6E334124F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CEA1149-0DF6-4A00-BAFD-09A54F32CCA3}" name="Table615" displayName="Table615" ref="Z37:AD58" totalsRowShown="0">
  <autoFilter ref="Z37:AD58" xr:uid="{ECE4696B-0097-4AEE-9E3C-88C7E1A42D24}"/>
  <tableColumns count="5">
    <tableColumn id="1" xr3:uid="{9EB4F153-71A2-45D3-89B4-3D3D4E61728C}" name="time"/>
    <tableColumn id="2" xr3:uid="{B8EBEB26-5A05-4EBC-95EB-F5D8C6928C16}" name="moment" dataDxfId="5">
      <calculatedColumnFormula>(Table615[[#This Row],[time]]-2)*2</calculatedColumnFormula>
    </tableColumn>
    <tableColumn id="3" xr3:uid="{20D4A87B-CBC5-45BE-B023-30935A90944A}" name="CAREA"/>
    <tableColumn id="4" xr3:uid="{012C5745-B4C1-4FA3-9136-43E7268A6167}" name="CFNM"/>
    <tableColumn id="5" xr3:uid="{59EAD2F3-84C2-49C1-8932-78955E352CB7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676F0C-34CA-48CE-97B1-70C09473399A}" name="Table716" displayName="Table716" ref="AE37:AI58" totalsRowShown="0">
  <autoFilter ref="AE37:AI58" xr:uid="{8B257486-4E62-46F8-B5DF-F89D621B3B7C}"/>
  <tableColumns count="5">
    <tableColumn id="1" xr3:uid="{A2359BB2-6727-4110-8839-4B80E177B836}" name="time"/>
    <tableColumn id="2" xr3:uid="{21DC5522-8D99-45D9-B54A-12BBF760BBD7}" name="moment" dataDxfId="3">
      <calculatedColumnFormula>(Table716[[#This Row],[time]]-2)*2</calculatedColumnFormula>
    </tableColumn>
    <tableColumn id="3" xr3:uid="{65963F8A-A039-4DC9-9D81-9E93826DED71}" name="CAREA"/>
    <tableColumn id="4" xr3:uid="{7CC335B2-F399-41FC-82B1-92ED8155358E}" name="CFNM"/>
    <tableColumn id="5" xr3:uid="{D36E3EDB-5460-4931-B70D-C80B9C01D60B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5C5263C-FB2F-426E-946B-1273FEEB7A76}" name="Table817" displayName="Table817" ref="AJ37:AN58" totalsRowShown="0">
  <autoFilter ref="AJ37:AN58" xr:uid="{192533AC-F1A7-447D-8457-D0E75437D6E5}"/>
  <tableColumns count="5">
    <tableColumn id="1" xr3:uid="{647EB0EF-7814-41AC-9590-A632F4158141}" name="time"/>
    <tableColumn id="2" xr3:uid="{39D0C4F8-0C65-457F-8748-99CAE241C740}" name="moment" dataDxfId="1">
      <calculatedColumnFormula>(Table817[[#This Row],[time]]-2)*2</calculatedColumnFormula>
    </tableColumn>
    <tableColumn id="3" xr3:uid="{32BDD95B-E947-4A85-A9A4-E2F6D46ED3A7}" name="CAREA"/>
    <tableColumn id="4" xr3:uid="{231B3572-4FB8-4A4A-A966-A3F3BC7F9C9C}" name="CFNM"/>
    <tableColumn id="5" xr3:uid="{28CE87CB-3DD9-4B52-B519-C93B4D749CFE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F15-AC94-4B95-9968-C4051F74C44F}">
  <dimension ref="A1:AN58"/>
  <sheetViews>
    <sheetView tabSelected="1" topLeftCell="AD37" workbookViewId="0">
      <selection activeCell="AL38" sqref="AL38:AL58"/>
    </sheetView>
  </sheetViews>
  <sheetFormatPr defaultRowHeight="14.4" x14ac:dyDescent="0.3"/>
  <sheetData>
    <row r="1" spans="1:40" x14ac:dyDescent="0.3">
      <c r="A1" t="s">
        <v>16</v>
      </c>
    </row>
    <row r="4" spans="1:40" x14ac:dyDescent="0.3">
      <c r="A4" t="s">
        <v>17</v>
      </c>
      <c r="F4" t="s">
        <v>0</v>
      </c>
    </row>
    <row r="5" spans="1:40" x14ac:dyDescent="0.3">
      <c r="F5" t="s">
        <v>1</v>
      </c>
      <c r="G5" t="s">
        <v>2</v>
      </c>
    </row>
    <row r="8" spans="1:40" x14ac:dyDescent="0.3">
      <c r="A8" t="s">
        <v>3</v>
      </c>
      <c r="F8" t="s">
        <v>4</v>
      </c>
      <c r="K8" t="s">
        <v>5</v>
      </c>
      <c r="P8" t="s">
        <v>6</v>
      </c>
      <c r="U8" t="s">
        <v>7</v>
      </c>
      <c r="Z8" t="s">
        <v>8</v>
      </c>
      <c r="AE8" t="s">
        <v>9</v>
      </c>
      <c r="AJ8" t="s">
        <v>10</v>
      </c>
    </row>
    <row r="9" spans="1:4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11</v>
      </c>
      <c r="AA9" t="s">
        <v>12</v>
      </c>
      <c r="AB9" t="s">
        <v>13</v>
      </c>
      <c r="AC9" t="s">
        <v>14</v>
      </c>
      <c r="AD9" t="s">
        <v>15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 t="s">
        <v>11</v>
      </c>
      <c r="AK9" t="s">
        <v>12</v>
      </c>
      <c r="AL9" t="s">
        <v>13</v>
      </c>
      <c r="AM9" t="s">
        <v>14</v>
      </c>
      <c r="AN9" t="s">
        <v>15</v>
      </c>
    </row>
    <row r="10" spans="1:40" x14ac:dyDescent="0.3">
      <c r="A10">
        <v>2</v>
      </c>
      <c r="B10">
        <f>-(Table1[[#This Row],[time]]-2)*2</f>
        <v>0</v>
      </c>
      <c r="C10">
        <v>80.561000000000007</v>
      </c>
      <c r="D10">
        <v>3.98224</v>
      </c>
      <c r="E10" s="1">
        <f>Table1[[#This Row],[CFNM]]/Table1[[#This Row],[CAREA]]</f>
        <v>4.9431362569978023E-2</v>
      </c>
      <c r="F10">
        <v>2</v>
      </c>
      <c r="G10">
        <f>-(Table2[[#This Row],[time]]-2)*2</f>
        <v>0</v>
      </c>
      <c r="H10">
        <v>87.831800000000001</v>
      </c>
      <c r="I10">
        <v>3.8491699999999998E-3</v>
      </c>
      <c r="J10" s="1">
        <f>Table2[[#This Row],[CFNM]]/Table2[[#This Row],[CAREA]]</f>
        <v>4.3824332417188305E-5</v>
      </c>
      <c r="K10">
        <v>2</v>
      </c>
      <c r="L10">
        <f>-(Table3[[#This Row],[time]]-2)*2</f>
        <v>0</v>
      </c>
      <c r="M10">
        <v>85.166600000000003</v>
      </c>
      <c r="N10">
        <v>3.7004999999999998E-3</v>
      </c>
      <c r="O10">
        <f>Table3[[#This Row],[CFNM]]/Table3[[#This Row],[CAREA]]</f>
        <v>4.3450131859203019E-5</v>
      </c>
      <c r="P10">
        <v>2</v>
      </c>
      <c r="Q10">
        <f>-(Table4[[#This Row],[time]]-2)*2</f>
        <v>0</v>
      </c>
      <c r="R10">
        <v>79.101699999999994</v>
      </c>
      <c r="S10">
        <v>4.52579E-3</v>
      </c>
      <c r="T10">
        <f>Table4[[#This Row],[CFNM]]/Table4[[#This Row],[CAREA]]</f>
        <v>5.7214825977191392E-5</v>
      </c>
      <c r="U10">
        <v>2</v>
      </c>
      <c r="V10">
        <f>-(Table5[[#This Row],[time]]-2)*2</f>
        <v>0</v>
      </c>
      <c r="W10">
        <v>83.227800000000002</v>
      </c>
      <c r="X10">
        <v>3.5062700000000002</v>
      </c>
      <c r="Y10">
        <f>Table5[[#This Row],[CFNM]]/Table5[[#This Row],[CAREA]]</f>
        <v>4.2128591648463616E-2</v>
      </c>
      <c r="Z10">
        <v>2</v>
      </c>
      <c r="AA10">
        <f>-(Table6[[#This Row],[time]]-2)*2</f>
        <v>0</v>
      </c>
      <c r="AB10">
        <v>83.949600000000004</v>
      </c>
      <c r="AC10">
        <v>6.2740499999999999</v>
      </c>
      <c r="AD10">
        <f>Table6[[#This Row],[CFNM]]/Table6[[#This Row],[CAREA]]</f>
        <v>7.4735912976357233E-2</v>
      </c>
      <c r="AE10">
        <v>2</v>
      </c>
      <c r="AF10">
        <f>-(Table7[[#This Row],[time]]-2)*2</f>
        <v>0</v>
      </c>
      <c r="AG10">
        <v>78.459999999999994</v>
      </c>
      <c r="AH10">
        <v>14.7075</v>
      </c>
      <c r="AI10">
        <f>Table7[[#This Row],[CFNM]]/Table7[[#This Row],[CAREA]]</f>
        <v>0.18745220494519502</v>
      </c>
      <c r="AJ10">
        <v>2</v>
      </c>
      <c r="AK10">
        <f>-(Table8[[#This Row],[time]]-2)*2</f>
        <v>0</v>
      </c>
      <c r="AL10">
        <v>83.006</v>
      </c>
      <c r="AM10">
        <v>14.6487</v>
      </c>
      <c r="AN10">
        <f>Table8[[#This Row],[CFNM]]/Table8[[#This Row],[CAREA]]</f>
        <v>0.17647760402862445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90.648399999999995</v>
      </c>
      <c r="D11">
        <v>10.848599999999999</v>
      </c>
      <c r="E11">
        <f>Table1[[#This Row],[CFNM]]/Table1[[#This Row],[CAREA]]</f>
        <v>0.11967778802494032</v>
      </c>
      <c r="F11">
        <v>2.0512600000000001</v>
      </c>
      <c r="G11">
        <f>-(Table2[[#This Row],[time]]-2)*2</f>
        <v>-0.10252000000000017</v>
      </c>
      <c r="H11">
        <v>94.549000000000007</v>
      </c>
      <c r="I11">
        <v>2.6036100000000002</v>
      </c>
      <c r="J11">
        <f>Table2[[#This Row],[CFNM]]/Table2[[#This Row],[CAREA]]</f>
        <v>2.7537150049180847E-2</v>
      </c>
      <c r="K11">
        <v>2.0512600000000001</v>
      </c>
      <c r="L11">
        <f>-(Table3[[#This Row],[time]]-2)*2</f>
        <v>-0.10252000000000017</v>
      </c>
      <c r="M11">
        <v>89.686700000000002</v>
      </c>
      <c r="N11">
        <v>4.1582499999999998</v>
      </c>
      <c r="O11">
        <f>Table3[[#This Row],[CFNM]]/Table3[[#This Row],[CAREA]]</f>
        <v>4.6364176628195704E-2</v>
      </c>
      <c r="P11">
        <v>2.0512600000000001</v>
      </c>
      <c r="Q11">
        <f>-(Table4[[#This Row],[time]]-2)*2</f>
        <v>-0.10252000000000017</v>
      </c>
      <c r="R11">
        <v>84.481300000000005</v>
      </c>
      <c r="S11">
        <v>5.12887</v>
      </c>
      <c r="T11">
        <f>Table4[[#This Row],[CFNM]]/Table4[[#This Row],[CAREA]]</f>
        <v>6.0710121648222738E-2</v>
      </c>
      <c r="U11">
        <v>2.0512600000000001</v>
      </c>
      <c r="V11">
        <f>-(Table5[[#This Row],[time]]-2)*2</f>
        <v>-0.10252000000000017</v>
      </c>
      <c r="W11">
        <v>82.558300000000003</v>
      </c>
      <c r="X11">
        <v>10.0549</v>
      </c>
      <c r="Y11">
        <f>Table5[[#This Row],[CFNM]]/Table5[[#This Row],[CAREA]]</f>
        <v>0.12179150975734723</v>
      </c>
      <c r="Z11">
        <v>2.0512600000000001</v>
      </c>
      <c r="AA11">
        <f>-(Table6[[#This Row],[time]]-2)*2</f>
        <v>-0.10252000000000017</v>
      </c>
      <c r="AB11">
        <v>87.387500000000003</v>
      </c>
      <c r="AC11">
        <v>12.417400000000001</v>
      </c>
      <c r="AD11">
        <f>Table6[[#This Row],[CFNM]]/Table6[[#This Row],[CAREA]]</f>
        <v>0.14209583750536403</v>
      </c>
      <c r="AE11">
        <v>2.0512600000000001</v>
      </c>
      <c r="AF11">
        <f>-(Table7[[#This Row],[time]]-2)*2</f>
        <v>-0.10252000000000017</v>
      </c>
      <c r="AG11">
        <v>79.652500000000003</v>
      </c>
      <c r="AH11">
        <v>20.511900000000001</v>
      </c>
      <c r="AI11">
        <f>Table7[[#This Row],[CFNM]]/Table7[[#This Row],[CAREA]]</f>
        <v>0.25751734094975048</v>
      </c>
      <c r="AJ11">
        <v>2.0512600000000001</v>
      </c>
      <c r="AK11">
        <f>-(Table8[[#This Row],[time]]-2)*2</f>
        <v>-0.10252000000000017</v>
      </c>
      <c r="AL11">
        <v>82.992099999999994</v>
      </c>
      <c r="AM11">
        <v>18.259</v>
      </c>
      <c r="AN11">
        <f>Table8[[#This Row],[CFNM]]/Table8[[#This Row],[CAREA]]</f>
        <v>0.22000889241265134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90.652600000000007</v>
      </c>
      <c r="D12">
        <v>11.3147</v>
      </c>
      <c r="E12">
        <f>Table1[[#This Row],[CFNM]]/Table1[[#This Row],[CAREA]]</f>
        <v>0.12481384979581391</v>
      </c>
      <c r="F12">
        <v>2.1153300000000002</v>
      </c>
      <c r="G12">
        <f>-(Table2[[#This Row],[time]]-2)*2</f>
        <v>-0.23066000000000031</v>
      </c>
      <c r="H12">
        <v>93.403800000000004</v>
      </c>
      <c r="I12">
        <v>2.0022199999999999</v>
      </c>
      <c r="J12">
        <f>Table2[[#This Row],[CFNM]]/Table2[[#This Row],[CAREA]]</f>
        <v>2.1436172832368702E-2</v>
      </c>
      <c r="K12">
        <v>2.1153300000000002</v>
      </c>
      <c r="L12">
        <f>-(Table3[[#This Row],[time]]-2)*2</f>
        <v>-0.23066000000000031</v>
      </c>
      <c r="M12">
        <v>90.115700000000004</v>
      </c>
      <c r="N12">
        <v>5.2031299999999998</v>
      </c>
      <c r="O12">
        <f>Table3[[#This Row],[CFNM]]/Table3[[#This Row],[CAREA]]</f>
        <v>5.7738329725009065E-2</v>
      </c>
      <c r="P12">
        <v>2.1153300000000002</v>
      </c>
      <c r="Q12">
        <f>-(Table4[[#This Row],[time]]-2)*2</f>
        <v>-0.23066000000000031</v>
      </c>
      <c r="R12">
        <v>82.280600000000007</v>
      </c>
      <c r="S12">
        <v>4.6391400000000003</v>
      </c>
      <c r="T12">
        <f>Table4[[#This Row],[CFNM]]/Table4[[#This Row],[CAREA]]</f>
        <v>5.638194179429902E-2</v>
      </c>
      <c r="U12">
        <v>2.1153300000000002</v>
      </c>
      <c r="V12">
        <f>-(Table5[[#This Row],[time]]-2)*2</f>
        <v>-0.23066000000000031</v>
      </c>
      <c r="W12">
        <v>83.727000000000004</v>
      </c>
      <c r="X12">
        <v>10.743399999999999</v>
      </c>
      <c r="Y12">
        <f>Table5[[#This Row],[CFNM]]/Table5[[#This Row],[CAREA]]</f>
        <v>0.12831464163292605</v>
      </c>
      <c r="Z12">
        <v>2.1153300000000002</v>
      </c>
      <c r="AA12">
        <f>-(Table6[[#This Row],[time]]-2)*2</f>
        <v>-0.23066000000000031</v>
      </c>
      <c r="AB12">
        <v>84.787099999999995</v>
      </c>
      <c r="AC12">
        <v>9.1669300000000007</v>
      </c>
      <c r="AD12">
        <f>Table6[[#This Row],[CFNM]]/Table6[[#This Row],[CAREA]]</f>
        <v>0.10811703667185221</v>
      </c>
      <c r="AE12">
        <v>2.1153300000000002</v>
      </c>
      <c r="AF12">
        <f>-(Table7[[#This Row],[time]]-2)*2</f>
        <v>-0.23066000000000031</v>
      </c>
      <c r="AG12">
        <v>79.961600000000004</v>
      </c>
      <c r="AH12">
        <v>21.668099999999999</v>
      </c>
      <c r="AI12">
        <f>Table7[[#This Row],[CFNM]]/Table7[[#This Row],[CAREA]]</f>
        <v>0.27098132103409633</v>
      </c>
      <c r="AJ12">
        <v>2.1153300000000002</v>
      </c>
      <c r="AK12">
        <f>-(Table8[[#This Row],[time]]-2)*2</f>
        <v>-0.23066000000000031</v>
      </c>
      <c r="AL12">
        <v>82.782499999999999</v>
      </c>
      <c r="AM12">
        <v>17.398900000000001</v>
      </c>
      <c r="AN12">
        <f>Table8[[#This Row],[CFNM]]/Table8[[#This Row],[CAREA]]</f>
        <v>0.21017606378159637</v>
      </c>
    </row>
    <row r="13" spans="1:40" x14ac:dyDescent="0.3">
      <c r="A13">
        <v>2.16533</v>
      </c>
      <c r="B13">
        <f>-(Table1[[#This Row],[time]]-2)*2</f>
        <v>-0.33065999999999995</v>
      </c>
      <c r="C13">
        <v>91.918300000000002</v>
      </c>
      <c r="D13">
        <v>13.061</v>
      </c>
      <c r="E13">
        <f>Table1[[#This Row],[CFNM]]/Table1[[#This Row],[CAREA]]</f>
        <v>0.14209357657833097</v>
      </c>
      <c r="F13">
        <v>2.16533</v>
      </c>
      <c r="G13">
        <f>-(Table2[[#This Row],[time]]-2)*2</f>
        <v>-0.33065999999999995</v>
      </c>
      <c r="H13">
        <v>91.128200000000007</v>
      </c>
      <c r="I13">
        <v>1.6517900000000001</v>
      </c>
      <c r="J13">
        <f>Table2[[#This Row],[CFNM]]/Table2[[#This Row],[CAREA]]</f>
        <v>1.8126002708272523E-2</v>
      </c>
      <c r="K13">
        <v>2.16533</v>
      </c>
      <c r="L13">
        <f>-(Table3[[#This Row],[time]]-2)*2</f>
        <v>-0.33065999999999995</v>
      </c>
      <c r="M13">
        <v>90.575699999999998</v>
      </c>
      <c r="N13">
        <v>7.6799200000000001</v>
      </c>
      <c r="O13">
        <f>Table3[[#This Row],[CFNM]]/Table3[[#This Row],[CAREA]]</f>
        <v>8.4790070626006755E-2</v>
      </c>
      <c r="P13">
        <v>2.16533</v>
      </c>
      <c r="Q13">
        <f>-(Table4[[#This Row],[time]]-2)*2</f>
        <v>-0.33065999999999995</v>
      </c>
      <c r="R13">
        <v>80.669300000000007</v>
      </c>
      <c r="S13">
        <v>4.6116599999999996</v>
      </c>
      <c r="T13">
        <f>Table4[[#This Row],[CFNM]]/Table4[[#This Row],[CAREA]]</f>
        <v>5.7167472632091751E-2</v>
      </c>
      <c r="U13">
        <v>2.16533</v>
      </c>
      <c r="V13">
        <f>-(Table5[[#This Row],[time]]-2)*2</f>
        <v>-0.33065999999999995</v>
      </c>
      <c r="W13">
        <v>84.331000000000003</v>
      </c>
      <c r="X13">
        <v>12.5564</v>
      </c>
      <c r="Y13">
        <f>Table5[[#This Row],[CFNM]]/Table5[[#This Row],[CAREA]]</f>
        <v>0.14889423818050301</v>
      </c>
      <c r="Z13">
        <v>2.16533</v>
      </c>
      <c r="AA13">
        <f>-(Table6[[#This Row],[time]]-2)*2</f>
        <v>-0.33065999999999995</v>
      </c>
      <c r="AB13">
        <v>83.131399999999999</v>
      </c>
      <c r="AC13">
        <v>5.4552899999999998</v>
      </c>
      <c r="AD13">
        <f>Table6[[#This Row],[CFNM]]/Table6[[#This Row],[CAREA]]</f>
        <v>6.5622496433357311E-2</v>
      </c>
      <c r="AE13">
        <v>2.16533</v>
      </c>
      <c r="AF13">
        <f>-(Table7[[#This Row],[time]]-2)*2</f>
        <v>-0.33065999999999995</v>
      </c>
      <c r="AG13">
        <v>80.495500000000007</v>
      </c>
      <c r="AH13">
        <v>23.990500000000001</v>
      </c>
      <c r="AI13">
        <f>Table7[[#This Row],[CFNM]]/Table7[[#This Row],[CAREA]]</f>
        <v>0.29803529389841665</v>
      </c>
      <c r="AJ13">
        <v>2.16533</v>
      </c>
      <c r="AK13">
        <f>-(Table8[[#This Row],[time]]-2)*2</f>
        <v>-0.33065999999999995</v>
      </c>
      <c r="AL13">
        <v>82.627099999999999</v>
      </c>
      <c r="AM13">
        <v>16.174399999999999</v>
      </c>
      <c r="AN13">
        <f>Table8[[#This Row],[CFNM]]/Table8[[#This Row],[CAREA]]</f>
        <v>0.19575175699014002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93.330699999999993</v>
      </c>
      <c r="D14">
        <v>13.9939</v>
      </c>
      <c r="E14">
        <f>Table1[[#This Row],[CFNM]]/Table1[[#This Row],[CAREA]]</f>
        <v>0.14993887327535313</v>
      </c>
      <c r="F14">
        <v>2.2246999999999999</v>
      </c>
      <c r="G14">
        <f>-(Table2[[#This Row],[time]]-2)*2</f>
        <v>-0.4493999999999998</v>
      </c>
      <c r="H14">
        <v>89.934299999999993</v>
      </c>
      <c r="I14">
        <v>1.53582</v>
      </c>
      <c r="J14">
        <f>Table2[[#This Row],[CFNM]]/Table2[[#This Row],[CAREA]]</f>
        <v>1.7077132973737495E-2</v>
      </c>
      <c r="K14">
        <v>2.2246999999999999</v>
      </c>
      <c r="L14">
        <f>-(Table3[[#This Row],[time]]-2)*2</f>
        <v>-0.4493999999999998</v>
      </c>
      <c r="M14">
        <v>90.551299999999998</v>
      </c>
      <c r="N14">
        <v>8.9262999999999995</v>
      </c>
      <c r="O14">
        <f>Table3[[#This Row],[CFNM]]/Table3[[#This Row],[CAREA]]</f>
        <v>9.8577270563757771E-2</v>
      </c>
      <c r="P14">
        <v>2.2246999999999999</v>
      </c>
      <c r="Q14">
        <f>-(Table4[[#This Row],[time]]-2)*2</f>
        <v>-0.4493999999999998</v>
      </c>
      <c r="R14">
        <v>79.9114</v>
      </c>
      <c r="S14">
        <v>4.7039799999999996</v>
      </c>
      <c r="T14">
        <f>Table4[[#This Row],[CFNM]]/Table4[[#This Row],[CAREA]]</f>
        <v>5.8864942924288642E-2</v>
      </c>
      <c r="U14">
        <v>2.2246999999999999</v>
      </c>
      <c r="V14">
        <f>-(Table5[[#This Row],[time]]-2)*2</f>
        <v>-0.4493999999999998</v>
      </c>
      <c r="W14">
        <v>84.338300000000004</v>
      </c>
      <c r="X14">
        <v>13.6334</v>
      </c>
      <c r="Y14">
        <f>Table5[[#This Row],[CFNM]]/Table5[[#This Row],[CAREA]]</f>
        <v>0.16165134938693332</v>
      </c>
      <c r="Z14">
        <v>2.2246999999999999</v>
      </c>
      <c r="AA14">
        <f>-(Table6[[#This Row],[time]]-2)*2</f>
        <v>-0.4493999999999998</v>
      </c>
      <c r="AB14">
        <v>82.041300000000007</v>
      </c>
      <c r="AC14">
        <v>4.6513099999999996</v>
      </c>
      <c r="AD14">
        <f>Table6[[#This Row],[CFNM]]/Table6[[#This Row],[CAREA]]</f>
        <v>5.6694737894206933E-2</v>
      </c>
      <c r="AE14">
        <v>2.2246999999999999</v>
      </c>
      <c r="AF14">
        <f>-(Table7[[#This Row],[time]]-2)*2</f>
        <v>-0.4493999999999998</v>
      </c>
      <c r="AG14">
        <v>80.240099999999998</v>
      </c>
      <c r="AH14">
        <v>25.112100000000002</v>
      </c>
      <c r="AI14">
        <f>Table7[[#This Row],[CFNM]]/Table7[[#This Row],[CAREA]]</f>
        <v>0.31296197287889721</v>
      </c>
      <c r="AJ14">
        <v>2.2246999999999999</v>
      </c>
      <c r="AK14">
        <f>-(Table8[[#This Row],[time]]-2)*2</f>
        <v>-0.4493999999999998</v>
      </c>
      <c r="AL14">
        <v>82.544600000000003</v>
      </c>
      <c r="AM14">
        <v>15.639900000000001</v>
      </c>
      <c r="AN14">
        <f>Table8[[#This Row],[CFNM]]/Table8[[#This Row],[CAREA]]</f>
        <v>0.18947211568049274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95.459900000000005</v>
      </c>
      <c r="D15">
        <v>15.9634</v>
      </c>
      <c r="E15">
        <f>Table1[[#This Row],[CFNM]]/Table1[[#This Row],[CAREA]]</f>
        <v>0.1672262384519573</v>
      </c>
      <c r="F15">
        <v>2.2668900000000001</v>
      </c>
      <c r="G15">
        <f>-(Table2[[#This Row],[time]]-2)*2</f>
        <v>-0.53378000000000014</v>
      </c>
      <c r="H15">
        <v>88.976200000000006</v>
      </c>
      <c r="I15">
        <v>1.2667600000000001</v>
      </c>
      <c r="J15">
        <f>Table2[[#This Row],[CFNM]]/Table2[[#This Row],[CAREA]]</f>
        <v>1.4237065642272877E-2</v>
      </c>
      <c r="K15">
        <v>2.2668900000000001</v>
      </c>
      <c r="L15">
        <f>-(Table3[[#This Row],[time]]-2)*2</f>
        <v>-0.53378000000000014</v>
      </c>
      <c r="M15">
        <v>90.144199999999998</v>
      </c>
      <c r="N15">
        <v>11.152200000000001</v>
      </c>
      <c r="O15">
        <f>Table3[[#This Row],[CFNM]]/Table3[[#This Row],[CAREA]]</f>
        <v>0.12371511422809234</v>
      </c>
      <c r="P15">
        <v>2.2668900000000001</v>
      </c>
      <c r="Q15">
        <f>-(Table4[[#This Row],[time]]-2)*2</f>
        <v>-0.53378000000000014</v>
      </c>
      <c r="R15">
        <v>78.680400000000006</v>
      </c>
      <c r="S15">
        <v>4.7900700000000001</v>
      </c>
      <c r="T15">
        <f>Table4[[#This Row],[CFNM]]/Table4[[#This Row],[CAREA]]</f>
        <v>6.0880092119511335E-2</v>
      </c>
      <c r="U15">
        <v>2.2668900000000001</v>
      </c>
      <c r="V15">
        <f>-(Table5[[#This Row],[time]]-2)*2</f>
        <v>-0.53378000000000014</v>
      </c>
      <c r="W15">
        <v>84.702100000000002</v>
      </c>
      <c r="X15">
        <v>15.944900000000001</v>
      </c>
      <c r="Y15">
        <f>Table5[[#This Row],[CFNM]]/Table5[[#This Row],[CAREA]]</f>
        <v>0.18824680852068604</v>
      </c>
      <c r="Z15">
        <v>2.2668900000000001</v>
      </c>
      <c r="AA15">
        <f>-(Table6[[#This Row],[time]]-2)*2</f>
        <v>-0.53378000000000014</v>
      </c>
      <c r="AB15">
        <v>80.1875</v>
      </c>
      <c r="AC15">
        <v>3.7010100000000001</v>
      </c>
      <c r="AD15">
        <f>Table6[[#This Row],[CFNM]]/Table6[[#This Row],[CAREA]]</f>
        <v>4.6154450506625096E-2</v>
      </c>
      <c r="AE15">
        <v>2.2668900000000001</v>
      </c>
      <c r="AF15">
        <f>-(Table7[[#This Row],[time]]-2)*2</f>
        <v>-0.53378000000000014</v>
      </c>
      <c r="AG15">
        <v>79.217799999999997</v>
      </c>
      <c r="AH15">
        <v>27.426400000000001</v>
      </c>
      <c r="AI15">
        <f>Table7[[#This Row],[CFNM]]/Table7[[#This Row],[CAREA]]</f>
        <v>0.34621511831936763</v>
      </c>
      <c r="AJ15">
        <v>2.2668900000000001</v>
      </c>
      <c r="AK15">
        <f>-(Table8[[#This Row],[time]]-2)*2</f>
        <v>-0.53378000000000014</v>
      </c>
      <c r="AL15">
        <v>82.571700000000007</v>
      </c>
      <c r="AM15">
        <v>14.695</v>
      </c>
      <c r="AN15">
        <f>Table8[[#This Row],[CFNM]]/Table8[[#This Row],[CAREA]]</f>
        <v>0.1779665430165541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97.414599999999993</v>
      </c>
      <c r="D16">
        <v>18.067299999999999</v>
      </c>
      <c r="E16">
        <f>Table1[[#This Row],[CFNM]]/Table1[[#This Row],[CAREA]]</f>
        <v>0.18546809205191009</v>
      </c>
      <c r="F16">
        <v>2.3262700000000001</v>
      </c>
      <c r="G16">
        <f>-(Table2[[#This Row],[time]]-2)*2</f>
        <v>-0.65254000000000012</v>
      </c>
      <c r="H16">
        <v>87.837400000000002</v>
      </c>
      <c r="I16">
        <v>0.99166299999999996</v>
      </c>
      <c r="J16">
        <f>Table2[[#This Row],[CFNM]]/Table2[[#This Row],[CAREA]]</f>
        <v>1.1289758121255865E-2</v>
      </c>
      <c r="K16">
        <v>2.3262700000000001</v>
      </c>
      <c r="L16">
        <f>-(Table3[[#This Row],[time]]-2)*2</f>
        <v>-0.65254000000000012</v>
      </c>
      <c r="M16">
        <v>89.605500000000006</v>
      </c>
      <c r="N16">
        <v>13.1455</v>
      </c>
      <c r="O16">
        <f>Table3[[#This Row],[CFNM]]/Table3[[#This Row],[CAREA]]</f>
        <v>0.14670416436491063</v>
      </c>
      <c r="P16">
        <v>2.3262700000000001</v>
      </c>
      <c r="Q16">
        <f>-(Table4[[#This Row],[time]]-2)*2</f>
        <v>-0.65254000000000012</v>
      </c>
      <c r="R16">
        <v>78.275899999999993</v>
      </c>
      <c r="S16">
        <v>4.8591499999999996</v>
      </c>
      <c r="T16">
        <f>Table4[[#This Row],[CFNM]]/Table4[[#This Row],[CAREA]]</f>
        <v>6.207721661456464E-2</v>
      </c>
      <c r="U16">
        <v>2.3262700000000001</v>
      </c>
      <c r="V16">
        <f>-(Table5[[#This Row],[time]]-2)*2</f>
        <v>-0.65254000000000012</v>
      </c>
      <c r="W16">
        <v>84.638400000000004</v>
      </c>
      <c r="X16">
        <v>18.152200000000001</v>
      </c>
      <c r="Y16">
        <f>Table5[[#This Row],[CFNM]]/Table5[[#This Row],[CAREA]]</f>
        <v>0.21446766479517571</v>
      </c>
      <c r="Z16">
        <v>2.3262700000000001</v>
      </c>
      <c r="AA16">
        <f>-(Table6[[#This Row],[time]]-2)*2</f>
        <v>-0.65254000000000012</v>
      </c>
      <c r="AB16">
        <v>79.860299999999995</v>
      </c>
      <c r="AC16">
        <v>3.1467700000000001</v>
      </c>
      <c r="AD16">
        <f>Table6[[#This Row],[CFNM]]/Table6[[#This Row],[CAREA]]</f>
        <v>3.9403433245304618E-2</v>
      </c>
      <c r="AE16">
        <v>2.3262700000000001</v>
      </c>
      <c r="AF16">
        <f>-(Table7[[#This Row],[time]]-2)*2</f>
        <v>-0.65254000000000012</v>
      </c>
      <c r="AG16">
        <v>78.041399999999996</v>
      </c>
      <c r="AH16">
        <v>29.814299999999999</v>
      </c>
      <c r="AI16">
        <f>Table7[[#This Row],[CFNM]]/Table7[[#This Row],[CAREA]]</f>
        <v>0.38203184463630846</v>
      </c>
      <c r="AJ16">
        <v>2.3262700000000001</v>
      </c>
      <c r="AK16">
        <f>-(Table8[[#This Row],[time]]-2)*2</f>
        <v>-0.65254000000000012</v>
      </c>
      <c r="AL16">
        <v>82.359800000000007</v>
      </c>
      <c r="AM16">
        <v>14.077400000000001</v>
      </c>
      <c r="AN16">
        <f>Table8[[#This Row],[CFNM]]/Table8[[#This Row],[CAREA]]</f>
        <v>0.17092562148038243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98.810199999999995</v>
      </c>
      <c r="D17">
        <v>20.6921</v>
      </c>
      <c r="E17">
        <f>Table1[[#This Row],[CFNM]]/Table1[[#This Row],[CAREA]]</f>
        <v>0.20941259100781096</v>
      </c>
      <c r="F17">
        <v>2.3684599999999998</v>
      </c>
      <c r="G17">
        <f>-(Table2[[#This Row],[time]]-2)*2</f>
        <v>-0.73691999999999958</v>
      </c>
      <c r="H17">
        <v>86.667500000000004</v>
      </c>
      <c r="I17">
        <v>0.73054300000000005</v>
      </c>
      <c r="J17">
        <f>Table2[[#This Row],[CFNM]]/Table2[[#This Row],[CAREA]]</f>
        <v>8.4292612571032974E-3</v>
      </c>
      <c r="K17">
        <v>2.3684599999999998</v>
      </c>
      <c r="L17">
        <f>-(Table3[[#This Row],[time]]-2)*2</f>
        <v>-0.73691999999999958</v>
      </c>
      <c r="M17">
        <v>88.932900000000004</v>
      </c>
      <c r="N17">
        <v>15.4839</v>
      </c>
      <c r="O17">
        <f>Table3[[#This Row],[CFNM]]/Table3[[#This Row],[CAREA]]</f>
        <v>0.17410766993992099</v>
      </c>
      <c r="P17">
        <v>2.3684599999999998</v>
      </c>
      <c r="Q17">
        <f>-(Table4[[#This Row],[time]]-2)*2</f>
        <v>-0.73691999999999958</v>
      </c>
      <c r="R17">
        <v>77.072299999999998</v>
      </c>
      <c r="S17">
        <v>4.9474999999999998</v>
      </c>
      <c r="T17">
        <f>Table4[[#This Row],[CFNM]]/Table4[[#This Row],[CAREA]]</f>
        <v>6.4192972053513389E-2</v>
      </c>
      <c r="U17">
        <v>2.3684599999999998</v>
      </c>
      <c r="V17">
        <f>-(Table5[[#This Row],[time]]-2)*2</f>
        <v>-0.73691999999999958</v>
      </c>
      <c r="W17">
        <v>84.470100000000002</v>
      </c>
      <c r="X17">
        <v>20.759899999999998</v>
      </c>
      <c r="Y17">
        <f>Table5[[#This Row],[CFNM]]/Table5[[#This Row],[CAREA]]</f>
        <v>0.24576625338433361</v>
      </c>
      <c r="Z17">
        <v>2.3684599999999998</v>
      </c>
      <c r="AA17">
        <f>-(Table6[[#This Row],[time]]-2)*2</f>
        <v>-0.73691999999999958</v>
      </c>
      <c r="AB17">
        <v>79.012699999999995</v>
      </c>
      <c r="AC17">
        <v>2.7438600000000002</v>
      </c>
      <c r="AD17">
        <f>Table6[[#This Row],[CFNM]]/Table6[[#This Row],[CAREA]]</f>
        <v>3.4726822396905818E-2</v>
      </c>
      <c r="AE17">
        <v>2.3684599999999998</v>
      </c>
      <c r="AF17">
        <f>-(Table7[[#This Row],[time]]-2)*2</f>
        <v>-0.73691999999999958</v>
      </c>
      <c r="AG17">
        <v>76.751300000000001</v>
      </c>
      <c r="AH17">
        <v>32.551499999999997</v>
      </c>
      <c r="AI17">
        <f>Table7[[#This Row],[CFNM]]/Table7[[#This Row],[CAREA]]</f>
        <v>0.42411659476777586</v>
      </c>
      <c r="AJ17">
        <v>2.3684599999999998</v>
      </c>
      <c r="AK17">
        <f>-(Table8[[#This Row],[time]]-2)*2</f>
        <v>-0.73691999999999958</v>
      </c>
      <c r="AL17">
        <v>82.4953</v>
      </c>
      <c r="AM17">
        <v>13.381</v>
      </c>
      <c r="AN17">
        <f>Table8[[#This Row],[CFNM]]/Table8[[#This Row],[CAREA]]</f>
        <v>0.16220318005995493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99.560599999999994</v>
      </c>
      <c r="D18">
        <v>23.196200000000001</v>
      </c>
      <c r="E18">
        <f>Table1[[#This Row],[CFNM]]/Table1[[#This Row],[CAREA]]</f>
        <v>0.23298573933865407</v>
      </c>
      <c r="F18">
        <v>2.4278300000000002</v>
      </c>
      <c r="G18">
        <f>-(Table2[[#This Row],[time]]-2)*2</f>
        <v>-0.85566000000000031</v>
      </c>
      <c r="H18">
        <v>85.310400000000001</v>
      </c>
      <c r="I18">
        <v>0.66571499999999995</v>
      </c>
      <c r="J18">
        <f>Table2[[#This Row],[CFNM]]/Table2[[#This Row],[CAREA]]</f>
        <v>7.803444832048612E-3</v>
      </c>
      <c r="K18">
        <v>2.4278300000000002</v>
      </c>
      <c r="L18">
        <f>-(Table3[[#This Row],[time]]-2)*2</f>
        <v>-0.85566000000000031</v>
      </c>
      <c r="M18">
        <v>88.052700000000002</v>
      </c>
      <c r="N18">
        <v>17.661999999999999</v>
      </c>
      <c r="O18">
        <f>Table3[[#This Row],[CFNM]]/Table3[[#This Row],[CAREA]]</f>
        <v>0.20058442273774682</v>
      </c>
      <c r="P18">
        <v>2.4278300000000002</v>
      </c>
      <c r="Q18">
        <f>-(Table4[[#This Row],[time]]-2)*2</f>
        <v>-0.85566000000000031</v>
      </c>
      <c r="R18">
        <v>76.638400000000004</v>
      </c>
      <c r="S18">
        <v>5.0246300000000002</v>
      </c>
      <c r="T18">
        <f>Table4[[#This Row],[CFNM]]/Table4[[#This Row],[CAREA]]</f>
        <v>6.55628249023988E-2</v>
      </c>
      <c r="U18">
        <v>2.4278300000000002</v>
      </c>
      <c r="V18">
        <f>-(Table5[[#This Row],[time]]-2)*2</f>
        <v>-0.85566000000000031</v>
      </c>
      <c r="W18">
        <v>84.638300000000001</v>
      </c>
      <c r="X18">
        <v>23.06</v>
      </c>
      <c r="Y18">
        <f>Table5[[#This Row],[CFNM]]/Table5[[#This Row],[CAREA]]</f>
        <v>0.27245348736919334</v>
      </c>
      <c r="Z18">
        <v>2.4278300000000002</v>
      </c>
      <c r="AA18">
        <f>-(Table6[[#This Row],[time]]-2)*2</f>
        <v>-0.85566000000000031</v>
      </c>
      <c r="AB18">
        <v>77.2834</v>
      </c>
      <c r="AC18">
        <v>2.5320200000000002</v>
      </c>
      <c r="AD18">
        <f>Table6[[#This Row],[CFNM]]/Table6[[#This Row],[CAREA]]</f>
        <v>3.2762792527243886E-2</v>
      </c>
      <c r="AE18">
        <v>2.4278300000000002</v>
      </c>
      <c r="AF18">
        <f>-(Table7[[#This Row],[time]]-2)*2</f>
        <v>-0.85566000000000031</v>
      </c>
      <c r="AG18">
        <v>75.706599999999995</v>
      </c>
      <c r="AH18">
        <v>34.969700000000003</v>
      </c>
      <c r="AI18">
        <f>Table7[[#This Row],[CFNM]]/Table7[[#This Row],[CAREA]]</f>
        <v>0.46191085057313375</v>
      </c>
      <c r="AJ18">
        <v>2.4278300000000002</v>
      </c>
      <c r="AK18">
        <f>-(Table8[[#This Row],[time]]-2)*2</f>
        <v>-0.85566000000000031</v>
      </c>
      <c r="AL18">
        <v>82.557900000000004</v>
      </c>
      <c r="AM18">
        <v>12.701000000000001</v>
      </c>
      <c r="AN18">
        <f>Table8[[#This Row],[CFNM]]/Table8[[#This Row],[CAREA]]</f>
        <v>0.15384354495451072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100.593</v>
      </c>
      <c r="D19">
        <v>26.314399999999999</v>
      </c>
      <c r="E19">
        <f>Table1[[#This Row],[CFNM]]/Table1[[#This Row],[CAREA]]</f>
        <v>0.261592754963069</v>
      </c>
      <c r="F19">
        <v>2.4542000000000002</v>
      </c>
      <c r="G19">
        <f>-(Table2[[#This Row],[time]]-2)*2</f>
        <v>-0.90840000000000032</v>
      </c>
      <c r="H19">
        <v>84.266999999999996</v>
      </c>
      <c r="I19">
        <v>0.66667299999999996</v>
      </c>
      <c r="J19">
        <f>Table2[[#This Row],[CFNM]]/Table2[[#This Row],[CAREA]]</f>
        <v>7.9114362680527371E-3</v>
      </c>
      <c r="K19">
        <v>2.4542000000000002</v>
      </c>
      <c r="L19">
        <f>-(Table3[[#This Row],[time]]-2)*2</f>
        <v>-0.90840000000000032</v>
      </c>
      <c r="M19">
        <v>86.821200000000005</v>
      </c>
      <c r="N19">
        <v>20.8552</v>
      </c>
      <c r="O19">
        <f>Table3[[#This Row],[CFNM]]/Table3[[#This Row],[CAREA]]</f>
        <v>0.24020861264299501</v>
      </c>
      <c r="P19">
        <v>2.4542000000000002</v>
      </c>
      <c r="Q19">
        <f>-(Table4[[#This Row],[time]]-2)*2</f>
        <v>-0.90840000000000032</v>
      </c>
      <c r="R19">
        <v>74.386399999999995</v>
      </c>
      <c r="S19">
        <v>5.0446600000000004</v>
      </c>
      <c r="T19">
        <f>Table4[[#This Row],[CFNM]]/Table4[[#This Row],[CAREA]]</f>
        <v>6.7816966542271179E-2</v>
      </c>
      <c r="U19">
        <v>2.4542000000000002</v>
      </c>
      <c r="V19">
        <f>-(Table5[[#This Row],[time]]-2)*2</f>
        <v>-0.90840000000000032</v>
      </c>
      <c r="W19">
        <v>84.376199999999997</v>
      </c>
      <c r="X19">
        <v>25.922000000000001</v>
      </c>
      <c r="Y19">
        <f>Table5[[#This Row],[CFNM]]/Table5[[#This Row],[CAREA]]</f>
        <v>0.30721933436205945</v>
      </c>
      <c r="Z19">
        <v>2.4542000000000002</v>
      </c>
      <c r="AA19">
        <f>-(Table6[[#This Row],[time]]-2)*2</f>
        <v>-0.90840000000000032</v>
      </c>
      <c r="AB19">
        <v>75.592200000000005</v>
      </c>
      <c r="AC19">
        <v>2.33847</v>
      </c>
      <c r="AD19">
        <f>Table6[[#This Row],[CFNM]]/Table6[[#This Row],[CAREA]]</f>
        <v>3.0935334598014078E-2</v>
      </c>
      <c r="AE19">
        <v>2.4542000000000002</v>
      </c>
      <c r="AF19">
        <f>-(Table7[[#This Row],[time]]-2)*2</f>
        <v>-0.90840000000000032</v>
      </c>
      <c r="AG19">
        <v>74.454499999999996</v>
      </c>
      <c r="AH19">
        <v>37.807400000000001</v>
      </c>
      <c r="AI19">
        <f>Table7[[#This Row],[CFNM]]/Table7[[#This Row],[CAREA]]</f>
        <v>0.50779200719902762</v>
      </c>
      <c r="AJ19">
        <v>2.4542000000000002</v>
      </c>
      <c r="AK19">
        <f>-(Table8[[#This Row],[time]]-2)*2</f>
        <v>-0.90840000000000032</v>
      </c>
      <c r="AL19">
        <v>82.037899999999993</v>
      </c>
      <c r="AM19">
        <v>11.8476</v>
      </c>
      <c r="AN19">
        <f>Table8[[#This Row],[CFNM]]/Table8[[#This Row],[CAREA]]</f>
        <v>0.14441617837609202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101.087</v>
      </c>
      <c r="D20">
        <v>30.123699999999999</v>
      </c>
      <c r="E20">
        <f>Table1[[#This Row],[CFNM]]/Table1[[#This Row],[CAREA]]</f>
        <v>0.29799776430203684</v>
      </c>
      <c r="F20">
        <v>2.5061499999999999</v>
      </c>
      <c r="G20">
        <f>-(Table2[[#This Row],[time]]-2)*2</f>
        <v>-1.0122999999999998</v>
      </c>
      <c r="H20">
        <v>83.350499999999997</v>
      </c>
      <c r="I20">
        <v>0.524119</v>
      </c>
      <c r="J20">
        <f>Table2[[#This Row],[CFNM]]/Table2[[#This Row],[CAREA]]</f>
        <v>6.288132644675197E-3</v>
      </c>
      <c r="K20">
        <v>2.5061499999999999</v>
      </c>
      <c r="L20">
        <f>-(Table3[[#This Row],[time]]-2)*2</f>
        <v>-1.0122999999999998</v>
      </c>
      <c r="M20">
        <v>85.736099999999993</v>
      </c>
      <c r="N20">
        <v>24.272400000000001</v>
      </c>
      <c r="O20">
        <f>Table3[[#This Row],[CFNM]]/Table3[[#This Row],[CAREA]]</f>
        <v>0.28310594953584317</v>
      </c>
      <c r="P20">
        <v>2.5061499999999999</v>
      </c>
      <c r="Q20">
        <f>-(Table4[[#This Row],[time]]-2)*2</f>
        <v>-1.0122999999999998</v>
      </c>
      <c r="R20">
        <v>73.418700000000001</v>
      </c>
      <c r="S20">
        <v>5.0934799999999996</v>
      </c>
      <c r="T20">
        <f>Table4[[#This Row],[CFNM]]/Table4[[#This Row],[CAREA]]</f>
        <v>6.937578573306255E-2</v>
      </c>
      <c r="U20">
        <v>2.5061499999999999</v>
      </c>
      <c r="V20">
        <f>-(Table5[[#This Row],[time]]-2)*2</f>
        <v>-1.0122999999999998</v>
      </c>
      <c r="W20">
        <v>84.286299999999997</v>
      </c>
      <c r="X20">
        <v>28.8401</v>
      </c>
      <c r="Y20">
        <f>Table5[[#This Row],[CFNM]]/Table5[[#This Row],[CAREA]]</f>
        <v>0.34216830018638855</v>
      </c>
      <c r="Z20">
        <v>2.5061499999999999</v>
      </c>
      <c r="AA20">
        <f>-(Table6[[#This Row],[time]]-2)*2</f>
        <v>-1.0122999999999998</v>
      </c>
      <c r="AB20">
        <v>74.235900000000001</v>
      </c>
      <c r="AC20">
        <v>2.1035400000000002</v>
      </c>
      <c r="AD20">
        <f>Table6[[#This Row],[CFNM]]/Table6[[#This Row],[CAREA]]</f>
        <v>2.8335886006635606E-2</v>
      </c>
      <c r="AE20">
        <v>2.5061499999999999</v>
      </c>
      <c r="AF20">
        <f>-(Table7[[#This Row],[time]]-2)*2</f>
        <v>-1.0122999999999998</v>
      </c>
      <c r="AG20">
        <v>73.3673</v>
      </c>
      <c r="AH20">
        <v>40.556199999999997</v>
      </c>
      <c r="AI20">
        <f>Table7[[#This Row],[CFNM]]/Table7[[#This Row],[CAREA]]</f>
        <v>0.55278305185007481</v>
      </c>
      <c r="AJ20">
        <v>2.5061499999999999</v>
      </c>
      <c r="AK20">
        <f>-(Table8[[#This Row],[time]]-2)*2</f>
        <v>-1.0122999999999998</v>
      </c>
      <c r="AL20">
        <v>81.482399999999998</v>
      </c>
      <c r="AM20">
        <v>10.9948</v>
      </c>
      <c r="AN20">
        <f>Table8[[#This Row],[CFNM]]/Table8[[#This Row],[CAREA]]</f>
        <v>0.13493466073655169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101.19199999999999</v>
      </c>
      <c r="D21">
        <v>35.4313</v>
      </c>
      <c r="E21">
        <f>Table1[[#This Row],[CFNM]]/Table1[[#This Row],[CAREA]]</f>
        <v>0.35013933907818801</v>
      </c>
      <c r="F21">
        <v>2.5507599999999999</v>
      </c>
      <c r="G21">
        <f>-(Table2[[#This Row],[time]]-2)*2</f>
        <v>-1.1015199999999998</v>
      </c>
      <c r="H21">
        <v>82.172899999999998</v>
      </c>
      <c r="I21">
        <v>0.38788099999999998</v>
      </c>
      <c r="J21">
        <f>Table2[[#This Row],[CFNM]]/Table2[[#This Row],[CAREA]]</f>
        <v>4.7203031656422008E-3</v>
      </c>
      <c r="K21">
        <v>2.5507599999999999</v>
      </c>
      <c r="L21">
        <f>-(Table3[[#This Row],[time]]-2)*2</f>
        <v>-1.1015199999999998</v>
      </c>
      <c r="M21">
        <v>84.044499999999999</v>
      </c>
      <c r="N21">
        <v>29.3627</v>
      </c>
      <c r="O21">
        <f>Table3[[#This Row],[CFNM]]/Table3[[#This Row],[CAREA]]</f>
        <v>0.34937086900392056</v>
      </c>
      <c r="P21">
        <v>2.5507599999999999</v>
      </c>
      <c r="Q21">
        <f>-(Table4[[#This Row],[time]]-2)*2</f>
        <v>-1.1015199999999998</v>
      </c>
      <c r="R21">
        <v>72.357299999999995</v>
      </c>
      <c r="S21">
        <v>5.0232400000000004</v>
      </c>
      <c r="T21">
        <f>Table4[[#This Row],[CFNM]]/Table4[[#This Row],[CAREA]]</f>
        <v>6.9422712013853485E-2</v>
      </c>
      <c r="U21">
        <v>2.5507599999999999</v>
      </c>
      <c r="V21">
        <f>-(Table5[[#This Row],[time]]-2)*2</f>
        <v>-1.1015199999999998</v>
      </c>
      <c r="W21">
        <v>83.729600000000005</v>
      </c>
      <c r="X21">
        <v>32.932400000000001</v>
      </c>
      <c r="Y21">
        <f>Table5[[#This Row],[CFNM]]/Table5[[#This Row],[CAREA]]</f>
        <v>0.39331849190728246</v>
      </c>
      <c r="Z21">
        <v>2.5507599999999999</v>
      </c>
      <c r="AA21">
        <f>-(Table6[[#This Row],[time]]-2)*2</f>
        <v>-1.1015199999999998</v>
      </c>
      <c r="AB21">
        <v>72.024600000000007</v>
      </c>
      <c r="AC21">
        <v>1.7262999999999999</v>
      </c>
      <c r="AD21">
        <f>Table6[[#This Row],[CFNM]]/Table6[[#This Row],[CAREA]]</f>
        <v>2.3968199753972946E-2</v>
      </c>
      <c r="AE21">
        <v>2.5507599999999999</v>
      </c>
      <c r="AF21">
        <f>-(Table7[[#This Row],[time]]-2)*2</f>
        <v>-1.1015199999999998</v>
      </c>
      <c r="AG21">
        <v>71.9846</v>
      </c>
      <c r="AH21">
        <v>44.619399999999999</v>
      </c>
      <c r="AI21">
        <f>Table7[[#This Row],[CFNM]]/Table7[[#This Row],[CAREA]]</f>
        <v>0.61984646716103164</v>
      </c>
      <c r="AJ21">
        <v>2.5507599999999999</v>
      </c>
      <c r="AK21">
        <f>-(Table8[[#This Row],[time]]-2)*2</f>
        <v>-1.1015199999999998</v>
      </c>
      <c r="AL21">
        <v>80.787499999999994</v>
      </c>
      <c r="AM21">
        <v>9.8505900000000004</v>
      </c>
      <c r="AN21">
        <f>Table8[[#This Row],[CFNM]]/Table8[[#This Row],[CAREA]]</f>
        <v>0.12193210583320441</v>
      </c>
    </row>
    <row r="22" spans="1:40" x14ac:dyDescent="0.3">
      <c r="A22">
        <v>2.60453</v>
      </c>
      <c r="B22">
        <f>-(Table1[[#This Row],[time]]-2)*2</f>
        <v>-1.20906</v>
      </c>
      <c r="C22">
        <v>101.196</v>
      </c>
      <c r="D22">
        <v>38.261299999999999</v>
      </c>
      <c r="E22">
        <f>Table1[[#This Row],[CFNM]]/Table1[[#This Row],[CAREA]]</f>
        <v>0.37809103126605792</v>
      </c>
      <c r="F22">
        <v>2.60453</v>
      </c>
      <c r="G22">
        <f>-(Table2[[#This Row],[time]]-2)*2</f>
        <v>-1.20906</v>
      </c>
      <c r="H22">
        <v>81.604699999999994</v>
      </c>
      <c r="I22">
        <v>0.317355</v>
      </c>
      <c r="J22">
        <f>Table2[[#This Row],[CFNM]]/Table2[[#This Row],[CAREA]]</f>
        <v>3.8889304169980408E-3</v>
      </c>
      <c r="K22">
        <v>2.60453</v>
      </c>
      <c r="L22">
        <f>-(Table3[[#This Row],[time]]-2)*2</f>
        <v>-1.20906</v>
      </c>
      <c r="M22">
        <v>83.297899999999998</v>
      </c>
      <c r="N22">
        <v>32.542299999999997</v>
      </c>
      <c r="O22">
        <f>Table3[[#This Row],[CFNM]]/Table3[[#This Row],[CAREA]]</f>
        <v>0.39067371446338983</v>
      </c>
      <c r="P22">
        <v>2.60453</v>
      </c>
      <c r="Q22">
        <f>-(Table4[[#This Row],[time]]-2)*2</f>
        <v>-1.20906</v>
      </c>
      <c r="R22">
        <v>71.660200000000003</v>
      </c>
      <c r="S22">
        <v>4.7500400000000003</v>
      </c>
      <c r="T22">
        <f>Table4[[#This Row],[CFNM]]/Table4[[#This Row],[CAREA]]</f>
        <v>6.6285609027047096E-2</v>
      </c>
      <c r="U22">
        <v>2.60453</v>
      </c>
      <c r="V22">
        <f>-(Table5[[#This Row],[time]]-2)*2</f>
        <v>-1.20906</v>
      </c>
      <c r="W22">
        <v>83.293999999999997</v>
      </c>
      <c r="X22">
        <v>35.268900000000002</v>
      </c>
      <c r="Y22">
        <f>Table5[[#This Row],[CFNM]]/Table5[[#This Row],[CAREA]]</f>
        <v>0.42342665738228447</v>
      </c>
      <c r="Z22">
        <v>2.60453</v>
      </c>
      <c r="AA22">
        <f>-(Table6[[#This Row],[time]]-2)*2</f>
        <v>-1.20906</v>
      </c>
      <c r="AB22">
        <v>69.780100000000004</v>
      </c>
      <c r="AC22">
        <v>1.5178499999999999</v>
      </c>
      <c r="AD22">
        <f>Table6[[#This Row],[CFNM]]/Table6[[#This Row],[CAREA]]</f>
        <v>2.175190347964534E-2</v>
      </c>
      <c r="AE22">
        <v>2.60453</v>
      </c>
      <c r="AF22">
        <f>-(Table7[[#This Row],[time]]-2)*2</f>
        <v>-1.20906</v>
      </c>
      <c r="AG22">
        <v>71.215400000000002</v>
      </c>
      <c r="AH22">
        <v>47.009799999999998</v>
      </c>
      <c r="AI22">
        <f>Table7[[#This Row],[CFNM]]/Table7[[#This Row],[CAREA]]</f>
        <v>0.66010722399930344</v>
      </c>
      <c r="AJ22">
        <v>2.60453</v>
      </c>
      <c r="AK22">
        <f>-(Table8[[#This Row],[time]]-2)*2</f>
        <v>-1.20906</v>
      </c>
      <c r="AL22">
        <v>80.788700000000006</v>
      </c>
      <c r="AM22">
        <v>9.1655700000000007</v>
      </c>
      <c r="AN22">
        <f>Table8[[#This Row],[CFNM]]/Table8[[#This Row],[CAREA]]</f>
        <v>0.11345113858745097</v>
      </c>
    </row>
    <row r="23" spans="1:40" x14ac:dyDescent="0.3">
      <c r="A23">
        <v>2.65273</v>
      </c>
      <c r="B23">
        <f>-(Table1[[#This Row],[time]]-2)*2</f>
        <v>-1.3054600000000001</v>
      </c>
      <c r="C23">
        <v>100.943</v>
      </c>
      <c r="D23">
        <v>40.829599999999999</v>
      </c>
      <c r="E23">
        <f>Table1[[#This Row],[CFNM]]/Table1[[#This Row],[CAREA]]</f>
        <v>0.40448173721803393</v>
      </c>
      <c r="F23">
        <v>2.65273</v>
      </c>
      <c r="G23">
        <f>-(Table2[[#This Row],[time]]-2)*2</f>
        <v>-1.3054600000000001</v>
      </c>
      <c r="H23">
        <v>79.901799999999994</v>
      </c>
      <c r="I23">
        <v>0.249194</v>
      </c>
      <c r="J23">
        <f>Table2[[#This Row],[CFNM]]/Table2[[#This Row],[CAREA]]</f>
        <v>3.1187532696384814E-3</v>
      </c>
      <c r="K23">
        <v>2.65273</v>
      </c>
      <c r="L23">
        <f>-(Table3[[#This Row],[time]]-2)*2</f>
        <v>-1.3054600000000001</v>
      </c>
      <c r="M23">
        <v>82.586100000000002</v>
      </c>
      <c r="N23">
        <v>35.466099999999997</v>
      </c>
      <c r="O23">
        <f>Table3[[#This Row],[CFNM]]/Table3[[#This Row],[CAREA]]</f>
        <v>0.42944393790238305</v>
      </c>
      <c r="P23">
        <v>2.65273</v>
      </c>
      <c r="Q23">
        <f>-(Table4[[#This Row],[time]]-2)*2</f>
        <v>-1.3054600000000001</v>
      </c>
      <c r="R23">
        <v>69.918300000000002</v>
      </c>
      <c r="S23">
        <v>4.4918399999999998</v>
      </c>
      <c r="T23">
        <f>Table4[[#This Row],[CFNM]]/Table4[[#This Row],[CAREA]]</f>
        <v>6.424412492866674E-2</v>
      </c>
      <c r="U23">
        <v>2.65273</v>
      </c>
      <c r="V23">
        <f>-(Table5[[#This Row],[time]]-2)*2</f>
        <v>-1.3054600000000001</v>
      </c>
      <c r="W23">
        <v>82.966200000000001</v>
      </c>
      <c r="X23">
        <v>37.459600000000002</v>
      </c>
      <c r="Y23">
        <f>Table5[[#This Row],[CFNM]]/Table5[[#This Row],[CAREA]]</f>
        <v>0.4515043475535821</v>
      </c>
      <c r="Z23">
        <v>2.65273</v>
      </c>
      <c r="AA23">
        <f>-(Table6[[#This Row],[time]]-2)*2</f>
        <v>-1.3054600000000001</v>
      </c>
      <c r="AB23">
        <v>69.5822</v>
      </c>
      <c r="AC23">
        <v>1.3292200000000001</v>
      </c>
      <c r="AD23">
        <f>Table6[[#This Row],[CFNM]]/Table6[[#This Row],[CAREA]]</f>
        <v>1.9102874010882093E-2</v>
      </c>
      <c r="AE23">
        <v>2.65273</v>
      </c>
      <c r="AF23">
        <f>-(Table7[[#This Row],[time]]-2)*2</f>
        <v>-1.3054600000000001</v>
      </c>
      <c r="AG23">
        <v>70.507000000000005</v>
      </c>
      <c r="AH23">
        <v>49.206099999999999</v>
      </c>
      <c r="AI23">
        <f>Table7[[#This Row],[CFNM]]/Table7[[#This Row],[CAREA]]</f>
        <v>0.6978895712482448</v>
      </c>
      <c r="AJ23">
        <v>2.65273</v>
      </c>
      <c r="AK23">
        <f>-(Table8[[#This Row],[time]]-2)*2</f>
        <v>-1.3054600000000001</v>
      </c>
      <c r="AL23">
        <v>79.826899999999995</v>
      </c>
      <c r="AM23">
        <v>8.5023400000000002</v>
      </c>
      <c r="AN23">
        <f>Table8[[#This Row],[CFNM]]/Table8[[#This Row],[CAREA]]</f>
        <v>0.10650971038584739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100.527</v>
      </c>
      <c r="D24">
        <v>44.923299999999998</v>
      </c>
      <c r="E24">
        <f>Table1[[#This Row],[CFNM]]/Table1[[#This Row],[CAREA]]</f>
        <v>0.44687795318670603</v>
      </c>
      <c r="F24">
        <v>2.7006199999999998</v>
      </c>
      <c r="G24">
        <f>-(Table2[[#This Row],[time]]-2)*2</f>
        <v>-1.4012399999999996</v>
      </c>
      <c r="H24">
        <v>78.048500000000004</v>
      </c>
      <c r="I24">
        <v>0.12263</v>
      </c>
      <c r="J24">
        <f>Table2[[#This Row],[CFNM]]/Table2[[#This Row],[CAREA]]</f>
        <v>1.5712025215090617E-3</v>
      </c>
      <c r="K24">
        <v>2.7006199999999998</v>
      </c>
      <c r="L24">
        <f>-(Table3[[#This Row],[time]]-2)*2</f>
        <v>-1.4012399999999996</v>
      </c>
      <c r="M24">
        <v>81.499399999999994</v>
      </c>
      <c r="N24">
        <v>40.074599999999997</v>
      </c>
      <c r="O24">
        <f>Table3[[#This Row],[CFNM]]/Table3[[#This Row],[CAREA]]</f>
        <v>0.49171650343438111</v>
      </c>
      <c r="P24">
        <v>2.7006199999999998</v>
      </c>
      <c r="Q24">
        <f>-(Table4[[#This Row],[time]]-2)*2</f>
        <v>-1.4012399999999996</v>
      </c>
      <c r="R24">
        <v>68.334199999999996</v>
      </c>
      <c r="S24">
        <v>4.0794300000000003</v>
      </c>
      <c r="T24">
        <f>Table4[[#This Row],[CFNM]]/Table4[[#This Row],[CAREA]]</f>
        <v>5.9698218461619518E-2</v>
      </c>
      <c r="U24">
        <v>2.7006199999999998</v>
      </c>
      <c r="V24">
        <f>-(Table5[[#This Row],[time]]-2)*2</f>
        <v>-1.4012399999999996</v>
      </c>
      <c r="W24">
        <v>82.331800000000001</v>
      </c>
      <c r="X24">
        <v>40.9803</v>
      </c>
      <c r="Y24">
        <f>Table5[[#This Row],[CFNM]]/Table5[[#This Row],[CAREA]]</f>
        <v>0.4977457070050697</v>
      </c>
      <c r="Z24">
        <v>2.7006199999999998</v>
      </c>
      <c r="AA24">
        <f>-(Table6[[#This Row],[time]]-2)*2</f>
        <v>-1.4012399999999996</v>
      </c>
      <c r="AB24">
        <v>68.198599999999999</v>
      </c>
      <c r="AC24">
        <v>1.0387</v>
      </c>
      <c r="AD24">
        <f>Table6[[#This Row],[CFNM]]/Table6[[#This Row],[CAREA]]</f>
        <v>1.5230517928520527E-2</v>
      </c>
      <c r="AE24">
        <v>2.7006199999999998</v>
      </c>
      <c r="AF24">
        <f>-(Table7[[#This Row],[time]]-2)*2</f>
        <v>-1.4012399999999996</v>
      </c>
      <c r="AG24">
        <v>69.372699999999995</v>
      </c>
      <c r="AH24">
        <v>52.738999999999997</v>
      </c>
      <c r="AI24">
        <f>Table7[[#This Row],[CFNM]]/Table7[[#This Row],[CAREA]]</f>
        <v>0.7602270057241538</v>
      </c>
      <c r="AJ24">
        <v>2.7006199999999998</v>
      </c>
      <c r="AK24">
        <f>-(Table8[[#This Row],[time]]-2)*2</f>
        <v>-1.4012399999999996</v>
      </c>
      <c r="AL24">
        <v>79.104699999999994</v>
      </c>
      <c r="AM24">
        <v>7.4024900000000002</v>
      </c>
      <c r="AN24">
        <f>Table8[[#This Row],[CFNM]]/Table8[[#This Row],[CAREA]]</f>
        <v>9.3578384090957936E-2</v>
      </c>
    </row>
    <row r="25" spans="1:40" x14ac:dyDescent="0.3">
      <c r="A25">
        <v>2.75176</v>
      </c>
      <c r="B25">
        <f>-(Table1[[#This Row],[time]]-2)*2</f>
        <v>-1.50352</v>
      </c>
      <c r="C25">
        <v>100.072</v>
      </c>
      <c r="D25">
        <v>47.538699999999999</v>
      </c>
      <c r="E25">
        <f>Table1[[#This Row],[CFNM]]/Table1[[#This Row],[CAREA]]</f>
        <v>0.47504496762331117</v>
      </c>
      <c r="F25">
        <v>2.75176</v>
      </c>
      <c r="G25">
        <f>-(Table2[[#This Row],[time]]-2)*2</f>
        <v>-1.50352</v>
      </c>
      <c r="H25">
        <v>77.827699999999993</v>
      </c>
      <c r="I25">
        <v>4.4535699999999998E-2</v>
      </c>
      <c r="J25">
        <f>Table2[[#This Row],[CFNM]]/Table2[[#This Row],[CAREA]]</f>
        <v>5.7223456430037121E-4</v>
      </c>
      <c r="K25">
        <v>2.75176</v>
      </c>
      <c r="L25">
        <f>-(Table3[[#This Row],[time]]-2)*2</f>
        <v>-1.50352</v>
      </c>
      <c r="M25">
        <v>80.847300000000004</v>
      </c>
      <c r="N25">
        <v>43.005299999999998</v>
      </c>
      <c r="O25">
        <f>Table3[[#This Row],[CFNM]]/Table3[[#This Row],[CAREA]]</f>
        <v>0.53193242074874481</v>
      </c>
      <c r="P25">
        <v>2.75176</v>
      </c>
      <c r="Q25">
        <f>-(Table4[[#This Row],[time]]-2)*2</f>
        <v>-1.50352</v>
      </c>
      <c r="R25">
        <v>67.589100000000002</v>
      </c>
      <c r="S25">
        <v>3.8184900000000002</v>
      </c>
      <c r="T25">
        <f>Table4[[#This Row],[CFNM]]/Table4[[#This Row],[CAREA]]</f>
        <v>5.6495647966905906E-2</v>
      </c>
      <c r="U25">
        <v>2.75176</v>
      </c>
      <c r="V25">
        <f>-(Table5[[#This Row],[time]]-2)*2</f>
        <v>-1.50352</v>
      </c>
      <c r="W25">
        <v>81.9465</v>
      </c>
      <c r="X25">
        <v>43.253300000000003</v>
      </c>
      <c r="Y25">
        <f>Table5[[#This Row],[CFNM]]/Table5[[#This Row],[CAREA]]</f>
        <v>0.5278236410340893</v>
      </c>
      <c r="Z25">
        <v>2.75176</v>
      </c>
      <c r="AA25">
        <f>-(Table6[[#This Row],[time]]-2)*2</f>
        <v>-1.50352</v>
      </c>
      <c r="AB25">
        <v>66.570599999999999</v>
      </c>
      <c r="AC25">
        <v>0.86399300000000001</v>
      </c>
      <c r="AD25">
        <f>Table6[[#This Row],[CFNM]]/Table6[[#This Row],[CAREA]]</f>
        <v>1.2978597158505406E-2</v>
      </c>
      <c r="AE25">
        <v>2.75176</v>
      </c>
      <c r="AF25">
        <f>-(Table7[[#This Row],[time]]-2)*2</f>
        <v>-1.50352</v>
      </c>
      <c r="AG25">
        <v>68.732900000000001</v>
      </c>
      <c r="AH25">
        <v>55.042200000000001</v>
      </c>
      <c r="AI25">
        <f>Table7[[#This Row],[CFNM]]/Table7[[#This Row],[CAREA]]</f>
        <v>0.80081300221582385</v>
      </c>
      <c r="AJ25">
        <v>2.75176</v>
      </c>
      <c r="AK25">
        <f>-(Table8[[#This Row],[time]]-2)*2</f>
        <v>-1.50352</v>
      </c>
      <c r="AL25">
        <v>78.547899999999998</v>
      </c>
      <c r="AM25">
        <v>6.6712100000000003</v>
      </c>
      <c r="AN25">
        <f>Table8[[#This Row],[CFNM]]/Table8[[#This Row],[CAREA]]</f>
        <v>8.4931742287190373E-2</v>
      </c>
    </row>
    <row r="26" spans="1:40" x14ac:dyDescent="0.3">
      <c r="A26">
        <v>2.80444</v>
      </c>
      <c r="B26">
        <f>-(Table1[[#This Row],[time]]-2)*2</f>
        <v>-1.6088800000000001</v>
      </c>
      <c r="C26">
        <v>98.878799999999998</v>
      </c>
      <c r="D26">
        <v>52.490900000000003</v>
      </c>
      <c r="E26">
        <f>Table1[[#This Row],[CFNM]]/Table1[[#This Row],[CAREA]]</f>
        <v>0.53086101368544125</v>
      </c>
      <c r="F26">
        <v>2.80444</v>
      </c>
      <c r="G26">
        <f>-(Table2[[#This Row],[time]]-2)*2</f>
        <v>-1.6088800000000001</v>
      </c>
      <c r="H26">
        <v>72.524199999999993</v>
      </c>
      <c r="I26">
        <v>3.4679400000000001E-3</v>
      </c>
      <c r="J26">
        <f>Table2[[#This Row],[CFNM]]/Table2[[#This Row],[CAREA]]</f>
        <v>4.7817693955948505E-5</v>
      </c>
      <c r="K26">
        <v>2.80444</v>
      </c>
      <c r="L26">
        <f>-(Table3[[#This Row],[time]]-2)*2</f>
        <v>-1.6088800000000001</v>
      </c>
      <c r="M26">
        <v>79.672399999999996</v>
      </c>
      <c r="N26">
        <v>48.570399999999999</v>
      </c>
      <c r="O26">
        <f>Table3[[#This Row],[CFNM]]/Table3[[#This Row],[CAREA]]</f>
        <v>0.60962642019068081</v>
      </c>
      <c r="P26">
        <v>2.80444</v>
      </c>
      <c r="Q26">
        <f>-(Table4[[#This Row],[time]]-2)*2</f>
        <v>-1.6088800000000001</v>
      </c>
      <c r="R26">
        <v>65.554699999999997</v>
      </c>
      <c r="S26">
        <v>3.3187799999999998</v>
      </c>
      <c r="T26">
        <f>Table4[[#This Row],[CFNM]]/Table4[[#This Row],[CAREA]]</f>
        <v>5.0626118340866486E-2</v>
      </c>
      <c r="U26">
        <v>2.80444</v>
      </c>
      <c r="V26">
        <f>-(Table5[[#This Row],[time]]-2)*2</f>
        <v>-1.6088800000000001</v>
      </c>
      <c r="W26">
        <v>81.085400000000007</v>
      </c>
      <c r="X26">
        <v>47.685099999999998</v>
      </c>
      <c r="Y26">
        <f>Table5[[#This Row],[CFNM]]/Table5[[#This Row],[CAREA]]</f>
        <v>0.58808490801056656</v>
      </c>
      <c r="Z26">
        <v>2.80444</v>
      </c>
      <c r="AA26">
        <f>-(Table6[[#This Row],[time]]-2)*2</f>
        <v>-1.6088800000000001</v>
      </c>
      <c r="AB26">
        <v>63.311999999999998</v>
      </c>
      <c r="AC26">
        <v>0.57142899999999996</v>
      </c>
      <c r="AD26">
        <f>Table6[[#This Row],[CFNM]]/Table6[[#This Row],[CAREA]]</f>
        <v>9.0256033611321711E-3</v>
      </c>
      <c r="AE26">
        <v>2.80444</v>
      </c>
      <c r="AF26">
        <f>-(Table7[[#This Row],[time]]-2)*2</f>
        <v>-1.6088800000000001</v>
      </c>
      <c r="AG26">
        <v>67.359800000000007</v>
      </c>
      <c r="AH26">
        <v>59.479300000000002</v>
      </c>
      <c r="AI26">
        <f>Table7[[#This Row],[CFNM]]/Table7[[#This Row],[CAREA]]</f>
        <v>0.88300885691465825</v>
      </c>
      <c r="AJ26">
        <v>2.80444</v>
      </c>
      <c r="AK26">
        <f>-(Table8[[#This Row],[time]]-2)*2</f>
        <v>-1.6088800000000001</v>
      </c>
      <c r="AL26">
        <v>76.996399999999994</v>
      </c>
      <c r="AM26">
        <v>5.3428300000000002</v>
      </c>
      <c r="AN26">
        <f>Table8[[#This Row],[CFNM]]/Table8[[#This Row],[CAREA]]</f>
        <v>6.939064683543647E-2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98.257999999999996</v>
      </c>
      <c r="D27">
        <v>54.793399999999998</v>
      </c>
      <c r="E27">
        <f>Table1[[#This Row],[CFNM]]/Table1[[#This Row],[CAREA]]</f>
        <v>0.55764823220501125</v>
      </c>
      <c r="F27">
        <v>2.8583699999999999</v>
      </c>
      <c r="G27">
        <f>-(Table2[[#This Row],[time]]-2)*2</f>
        <v>-1.7167399999999997</v>
      </c>
      <c r="H27">
        <v>70.491699999999994</v>
      </c>
      <c r="I27">
        <v>3.2443400000000001E-3</v>
      </c>
      <c r="J27">
        <f>Table2[[#This Row],[CFNM]]/Table2[[#This Row],[CAREA]]</f>
        <v>4.6024425570670025E-5</v>
      </c>
      <c r="K27">
        <v>2.8583699999999999</v>
      </c>
      <c r="L27">
        <f>-(Table3[[#This Row],[time]]-2)*2</f>
        <v>-1.7167399999999997</v>
      </c>
      <c r="M27">
        <v>79.184899999999999</v>
      </c>
      <c r="N27">
        <v>51.154200000000003</v>
      </c>
      <c r="O27">
        <f>Table3[[#This Row],[CFNM]]/Table3[[#This Row],[CAREA]]</f>
        <v>0.64600952959465763</v>
      </c>
      <c r="P27">
        <v>2.8583699999999999</v>
      </c>
      <c r="Q27">
        <f>-(Table4[[#This Row],[time]]-2)*2</f>
        <v>-1.7167399999999997</v>
      </c>
      <c r="R27">
        <v>65.405299999999997</v>
      </c>
      <c r="S27">
        <v>3.0862400000000001</v>
      </c>
      <c r="T27">
        <f>Table4[[#This Row],[CFNM]]/Table4[[#This Row],[CAREA]]</f>
        <v>4.7186390093769161E-2</v>
      </c>
      <c r="U27">
        <v>2.8583699999999999</v>
      </c>
      <c r="V27">
        <f>-(Table5[[#This Row],[time]]-2)*2</f>
        <v>-1.7167399999999997</v>
      </c>
      <c r="W27">
        <v>80.633300000000006</v>
      </c>
      <c r="X27">
        <v>49.7926</v>
      </c>
      <c r="Y27">
        <f>Table5[[#This Row],[CFNM]]/Table5[[#This Row],[CAREA]]</f>
        <v>0.61751906470403661</v>
      </c>
      <c r="Z27">
        <v>2.8583699999999999</v>
      </c>
      <c r="AA27">
        <f>-(Table6[[#This Row],[time]]-2)*2</f>
        <v>-1.7167399999999997</v>
      </c>
      <c r="AB27">
        <v>62.358199999999997</v>
      </c>
      <c r="AC27">
        <v>0.455067</v>
      </c>
      <c r="AD27">
        <f>Table6[[#This Row],[CFNM]]/Table6[[#This Row],[CAREA]]</f>
        <v>7.2976288603583813E-3</v>
      </c>
      <c r="AE27">
        <v>2.8583699999999999</v>
      </c>
      <c r="AF27">
        <f>-(Table7[[#This Row],[time]]-2)*2</f>
        <v>-1.7167399999999997</v>
      </c>
      <c r="AG27">
        <v>66.7483</v>
      </c>
      <c r="AH27">
        <v>61.5655</v>
      </c>
      <c r="AI27">
        <f>Table7[[#This Row],[CFNM]]/Table7[[#This Row],[CAREA]]</f>
        <v>0.92235307865518668</v>
      </c>
      <c r="AJ27">
        <v>2.8583699999999999</v>
      </c>
      <c r="AK27">
        <f>-(Table8[[#This Row],[time]]-2)*2</f>
        <v>-1.7167399999999997</v>
      </c>
      <c r="AL27">
        <v>75.369200000000006</v>
      </c>
      <c r="AM27">
        <v>4.7202500000000001</v>
      </c>
      <c r="AN27">
        <f>Table8[[#This Row],[CFNM]]/Table8[[#This Row],[CAREA]]</f>
        <v>6.2628368086698541E-2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97.536100000000005</v>
      </c>
      <c r="D28">
        <v>57.0837</v>
      </c>
      <c r="E28">
        <f>Table1[[#This Row],[CFNM]]/Table1[[#This Row],[CAREA]]</f>
        <v>0.58525715094206143</v>
      </c>
      <c r="F28">
        <v>2.9134199999999999</v>
      </c>
      <c r="G28">
        <f>-(Table2[[#This Row],[time]]-2)*2</f>
        <v>-1.8268399999999998</v>
      </c>
      <c r="H28">
        <v>69.998000000000005</v>
      </c>
      <c r="I28">
        <v>3.1284199999999998E-3</v>
      </c>
      <c r="J28">
        <f>Table2[[#This Row],[CFNM]]/Table2[[#This Row],[CAREA]]</f>
        <v>4.4692991228320803E-5</v>
      </c>
      <c r="K28">
        <v>2.9134199999999999</v>
      </c>
      <c r="L28">
        <f>-(Table3[[#This Row],[time]]-2)*2</f>
        <v>-1.8268399999999998</v>
      </c>
      <c r="M28">
        <v>78.736400000000003</v>
      </c>
      <c r="N28">
        <v>53.7316</v>
      </c>
      <c r="O28">
        <f>Table3[[#This Row],[CFNM]]/Table3[[#This Row],[CAREA]]</f>
        <v>0.68242388526780495</v>
      </c>
      <c r="P28">
        <v>2.9134199999999999</v>
      </c>
      <c r="Q28">
        <f>-(Table4[[#This Row],[time]]-2)*2</f>
        <v>-1.8268399999999998</v>
      </c>
      <c r="R28">
        <v>64.042400000000001</v>
      </c>
      <c r="S28">
        <v>2.87182</v>
      </c>
      <c r="T28">
        <f>Table4[[#This Row],[CFNM]]/Table4[[#This Row],[CAREA]]</f>
        <v>4.4842479357425705E-2</v>
      </c>
      <c r="U28">
        <v>2.9134199999999999</v>
      </c>
      <c r="V28">
        <f>-(Table5[[#This Row],[time]]-2)*2</f>
        <v>-1.8268399999999998</v>
      </c>
      <c r="W28">
        <v>80.177400000000006</v>
      </c>
      <c r="X28">
        <v>51.927700000000002</v>
      </c>
      <c r="Y28">
        <f>Table5[[#This Row],[CFNM]]/Table5[[#This Row],[CAREA]]</f>
        <v>0.6476600638085046</v>
      </c>
      <c r="Z28">
        <v>2.9134199999999999</v>
      </c>
      <c r="AA28">
        <f>-(Table6[[#This Row],[time]]-2)*2</f>
        <v>-1.8268399999999998</v>
      </c>
      <c r="AB28">
        <v>60.457999999999998</v>
      </c>
      <c r="AC28">
        <v>0.34069500000000003</v>
      </c>
      <c r="AD28">
        <f>Table6[[#This Row],[CFNM]]/Table6[[#This Row],[CAREA]]</f>
        <v>5.6352343775844397E-3</v>
      </c>
      <c r="AE28">
        <v>2.9134199999999999</v>
      </c>
      <c r="AF28">
        <f>-(Table7[[#This Row],[time]]-2)*2</f>
        <v>-1.8268399999999998</v>
      </c>
      <c r="AG28">
        <v>66.229699999999994</v>
      </c>
      <c r="AH28">
        <v>63.630899999999997</v>
      </c>
      <c r="AI28">
        <f>Table7[[#This Row],[CFNM]]/Table7[[#This Row],[CAREA]]</f>
        <v>0.96076080670756481</v>
      </c>
      <c r="AJ28">
        <v>2.9134199999999999</v>
      </c>
      <c r="AK28">
        <f>-(Table8[[#This Row],[time]]-2)*2</f>
        <v>-1.8268399999999998</v>
      </c>
      <c r="AL28">
        <v>74.099699999999999</v>
      </c>
      <c r="AM28">
        <v>4.0936700000000004</v>
      </c>
      <c r="AN28">
        <f>Table8[[#This Row],[CFNM]]/Table8[[#This Row],[CAREA]]</f>
        <v>5.5245432842508144E-2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96.87</v>
      </c>
      <c r="D29">
        <v>59.377200000000002</v>
      </c>
      <c r="E29">
        <f>Table1[[#This Row],[CFNM]]/Table1[[#This Row],[CAREA]]</f>
        <v>0.61295757200371637</v>
      </c>
      <c r="F29">
        <v>2.9619599999999999</v>
      </c>
      <c r="G29">
        <f>-(Table2[[#This Row],[time]]-2)*2</f>
        <v>-1.9239199999999999</v>
      </c>
      <c r="H29">
        <v>69.899900000000002</v>
      </c>
      <c r="I29">
        <v>3.0164800000000002E-3</v>
      </c>
      <c r="J29">
        <f>Table2[[#This Row],[CFNM]]/Table2[[#This Row],[CAREA]]</f>
        <v>4.3154282051905656E-5</v>
      </c>
      <c r="K29">
        <v>2.9619599999999999</v>
      </c>
      <c r="L29">
        <f>-(Table3[[#This Row],[time]]-2)*2</f>
        <v>-1.9239199999999999</v>
      </c>
      <c r="M29">
        <v>78.282300000000006</v>
      </c>
      <c r="N29">
        <v>56.280700000000003</v>
      </c>
      <c r="O29">
        <f>Table3[[#This Row],[CFNM]]/Table3[[#This Row],[CAREA]]</f>
        <v>0.71894540656061456</v>
      </c>
      <c r="P29">
        <v>2.9619599999999999</v>
      </c>
      <c r="Q29">
        <f>-(Table4[[#This Row],[time]]-2)*2</f>
        <v>-1.9239199999999999</v>
      </c>
      <c r="R29">
        <v>63.154699999999998</v>
      </c>
      <c r="S29">
        <v>2.6882600000000001</v>
      </c>
      <c r="T29">
        <f>Table4[[#This Row],[CFNM]]/Table4[[#This Row],[CAREA]]</f>
        <v>4.2566269810481248E-2</v>
      </c>
      <c r="U29">
        <v>2.9619599999999999</v>
      </c>
      <c r="V29">
        <f>-(Table5[[#This Row],[time]]-2)*2</f>
        <v>-1.9239199999999999</v>
      </c>
      <c r="W29">
        <v>79.965800000000002</v>
      </c>
      <c r="X29">
        <v>54.054900000000004</v>
      </c>
      <c r="Y29">
        <f>Table5[[#This Row],[CFNM]]/Table5[[#This Row],[CAREA]]</f>
        <v>0.67597522941057309</v>
      </c>
      <c r="Z29">
        <v>2.9619599999999999</v>
      </c>
      <c r="AA29">
        <f>-(Table6[[#This Row],[time]]-2)*2</f>
        <v>-1.9239199999999999</v>
      </c>
      <c r="AB29">
        <v>58.602600000000002</v>
      </c>
      <c r="AC29">
        <v>0.23244100000000001</v>
      </c>
      <c r="AD29">
        <f>Table6[[#This Row],[CFNM]]/Table6[[#This Row],[CAREA]]</f>
        <v>3.966393982519547E-3</v>
      </c>
      <c r="AE29">
        <v>2.9619599999999999</v>
      </c>
      <c r="AF29">
        <f>-(Table7[[#This Row],[time]]-2)*2</f>
        <v>-1.9239199999999999</v>
      </c>
      <c r="AG29">
        <v>65.703699999999998</v>
      </c>
      <c r="AH29">
        <v>65.703800000000001</v>
      </c>
      <c r="AI29">
        <f>Table7[[#This Row],[CFNM]]/Table7[[#This Row],[CAREA]]</f>
        <v>1.0000015219843024</v>
      </c>
      <c r="AJ29">
        <v>2.9619599999999999</v>
      </c>
      <c r="AK29">
        <f>-(Table8[[#This Row],[time]]-2)*2</f>
        <v>-1.9239199999999999</v>
      </c>
      <c r="AL29">
        <v>72.168000000000006</v>
      </c>
      <c r="AM29">
        <v>3.4784899999999999</v>
      </c>
      <c r="AN29">
        <f>Table8[[#This Row],[CFNM]]/Table8[[#This Row],[CAREA]]</f>
        <v>4.8199894690167382E-2</v>
      </c>
    </row>
    <row r="30" spans="1:40" x14ac:dyDescent="0.3">
      <c r="A30">
        <v>3</v>
      </c>
      <c r="B30">
        <f>-(Table1[[#This Row],[time]]-2)*2</f>
        <v>-2</v>
      </c>
      <c r="C30">
        <v>95.982100000000003</v>
      </c>
      <c r="D30">
        <v>62.295499999999997</v>
      </c>
      <c r="E30">
        <f>Table1[[#This Row],[CFNM]]/Table1[[#This Row],[CAREA]]</f>
        <v>0.64903247584705892</v>
      </c>
      <c r="F30">
        <v>3</v>
      </c>
      <c r="G30">
        <f>-(Table2[[#This Row],[time]]-2)*2</f>
        <v>-2</v>
      </c>
      <c r="H30">
        <v>66.694900000000004</v>
      </c>
      <c r="I30">
        <v>2.8898700000000001E-3</v>
      </c>
      <c r="J30">
        <f>Table2[[#This Row],[CFNM]]/Table2[[#This Row],[CAREA]]</f>
        <v>4.3329699872104164E-5</v>
      </c>
      <c r="K30">
        <v>3</v>
      </c>
      <c r="L30">
        <f>-(Table3[[#This Row],[time]]-2)*2</f>
        <v>-2</v>
      </c>
      <c r="M30">
        <v>77.729299999999995</v>
      </c>
      <c r="N30">
        <v>59.537300000000002</v>
      </c>
      <c r="O30">
        <f>Table3[[#This Row],[CFNM]]/Table3[[#This Row],[CAREA]]</f>
        <v>0.76595698147288094</v>
      </c>
      <c r="P30">
        <v>3</v>
      </c>
      <c r="Q30">
        <f>-(Table4[[#This Row],[time]]-2)*2</f>
        <v>-2</v>
      </c>
      <c r="R30">
        <v>62.933599999999998</v>
      </c>
      <c r="S30">
        <v>2.4957600000000002</v>
      </c>
      <c r="T30">
        <f>Table4[[#This Row],[CFNM]]/Table4[[#This Row],[CAREA]]</f>
        <v>3.9657035351545127E-2</v>
      </c>
      <c r="U30">
        <v>3</v>
      </c>
      <c r="V30">
        <f>-(Table5[[#This Row],[time]]-2)*2</f>
        <v>-2</v>
      </c>
      <c r="W30">
        <v>79.383399999999995</v>
      </c>
      <c r="X30">
        <v>56.762</v>
      </c>
      <c r="Y30">
        <f>Table5[[#This Row],[CFNM]]/Table5[[#This Row],[CAREA]]</f>
        <v>0.71503614105719837</v>
      </c>
      <c r="Z30">
        <v>3</v>
      </c>
      <c r="AA30">
        <f>-(Table6[[#This Row],[time]]-2)*2</f>
        <v>-2</v>
      </c>
      <c r="AB30">
        <v>57.752800000000001</v>
      </c>
      <c r="AC30">
        <v>0.107685</v>
      </c>
      <c r="AD30">
        <f>Table6[[#This Row],[CFNM]]/Table6[[#This Row],[CAREA]]</f>
        <v>1.8645849205579644E-3</v>
      </c>
      <c r="AE30">
        <v>3</v>
      </c>
      <c r="AF30">
        <f>-(Table7[[#This Row],[time]]-2)*2</f>
        <v>-2</v>
      </c>
      <c r="AG30">
        <v>65.141800000000003</v>
      </c>
      <c r="AH30">
        <v>68.395700000000005</v>
      </c>
      <c r="AI30">
        <f>Table7[[#This Row],[CFNM]]/Table7[[#This Row],[CAREA]]</f>
        <v>1.0499510299070642</v>
      </c>
      <c r="AJ30">
        <v>3</v>
      </c>
      <c r="AK30">
        <f>-(Table8[[#This Row],[time]]-2)*2</f>
        <v>-2</v>
      </c>
      <c r="AL30">
        <v>71.147599999999997</v>
      </c>
      <c r="AM30">
        <v>2.9141300000000001</v>
      </c>
      <c r="AN30">
        <f>Table8[[#This Row],[CFNM]]/Table8[[#This Row],[CAREA]]</f>
        <v>4.0958936070928605E-2</v>
      </c>
    </row>
    <row r="33" spans="1:40" x14ac:dyDescent="0.3">
      <c r="A33" t="s">
        <v>18</v>
      </c>
      <c r="E33" t="s">
        <v>0</v>
      </c>
    </row>
    <row r="34" spans="1:40" x14ac:dyDescent="0.3">
      <c r="A34" t="s">
        <v>19</v>
      </c>
      <c r="E34" t="s">
        <v>1</v>
      </c>
      <c r="F34" t="s">
        <v>2</v>
      </c>
    </row>
    <row r="36" spans="1:40" x14ac:dyDescent="0.3">
      <c r="A36" t="s">
        <v>3</v>
      </c>
      <c r="F36" t="s">
        <v>4</v>
      </c>
      <c r="K36" t="s">
        <v>5</v>
      </c>
      <c r="P36" t="s">
        <v>6</v>
      </c>
      <c r="U36" t="s">
        <v>7</v>
      </c>
      <c r="Z36" t="s">
        <v>8</v>
      </c>
      <c r="AE36" t="s">
        <v>9</v>
      </c>
      <c r="AJ36" t="s">
        <v>10</v>
      </c>
    </row>
    <row r="37" spans="1:40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11</v>
      </c>
      <c r="AA37" t="s">
        <v>12</v>
      </c>
      <c r="AB37" t="s">
        <v>13</v>
      </c>
      <c r="AC37" t="s">
        <v>14</v>
      </c>
      <c r="AD37" t="s">
        <v>15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11</v>
      </c>
      <c r="AK37" t="s">
        <v>12</v>
      </c>
      <c r="AL37" t="s">
        <v>13</v>
      </c>
      <c r="AM37" t="s">
        <v>14</v>
      </c>
      <c r="AN37" t="s">
        <v>15</v>
      </c>
    </row>
    <row r="38" spans="1:40" x14ac:dyDescent="0.3">
      <c r="A38">
        <v>2</v>
      </c>
      <c r="B38">
        <f>(Table110[[#This Row],[time]]-2)*2</f>
        <v>0</v>
      </c>
      <c r="C38">
        <v>80.561000000000007</v>
      </c>
      <c r="D38">
        <v>3.98224</v>
      </c>
      <c r="E38" s="1">
        <f>Table110[[#This Row],[CFNM]]/Table110[[#This Row],[CAREA]]</f>
        <v>4.9431362569978023E-2</v>
      </c>
      <c r="F38">
        <v>2</v>
      </c>
      <c r="G38">
        <f>(Table211[[#This Row],[time]]-2)*2</f>
        <v>0</v>
      </c>
      <c r="H38">
        <v>87.831800000000001</v>
      </c>
      <c r="I38">
        <v>3.8491699999999998E-3</v>
      </c>
      <c r="J38" s="1">
        <f>Table211[[#This Row],[CFNM]]/Table211[[#This Row],[CAREA]]</f>
        <v>4.3824332417188305E-5</v>
      </c>
      <c r="K38">
        <v>2</v>
      </c>
      <c r="L38">
        <f>(Table312[[#This Row],[time]]-2)*2</f>
        <v>0</v>
      </c>
      <c r="M38">
        <v>85.166600000000003</v>
      </c>
      <c r="N38">
        <v>3.7004999999999998E-3</v>
      </c>
      <c r="O38">
        <f>Table312[[#This Row],[CFNM]]/Table312[[#This Row],[CAREA]]</f>
        <v>4.3450131859203019E-5</v>
      </c>
      <c r="P38">
        <v>2</v>
      </c>
      <c r="Q38">
        <f>(Table413[[#This Row],[time]]-2)*2</f>
        <v>0</v>
      </c>
      <c r="R38">
        <v>79.101699999999994</v>
      </c>
      <c r="S38">
        <v>4.52579E-3</v>
      </c>
      <c r="T38">
        <f>Table413[[#This Row],[CFNM]]/Table413[[#This Row],[CAREA]]</f>
        <v>5.7214825977191392E-5</v>
      </c>
      <c r="U38">
        <v>2</v>
      </c>
      <c r="V38">
        <f>(Table514[[#This Row],[time]]-2)*2</f>
        <v>0</v>
      </c>
      <c r="W38">
        <v>83.227800000000002</v>
      </c>
      <c r="X38">
        <v>3.5062700000000002</v>
      </c>
      <c r="Y38">
        <f>Table514[[#This Row],[CFNM]]/Table514[[#This Row],[CAREA]]</f>
        <v>4.2128591648463616E-2</v>
      </c>
      <c r="Z38">
        <v>2</v>
      </c>
      <c r="AA38">
        <f>(Table615[[#This Row],[time]]-2)*2</f>
        <v>0</v>
      </c>
      <c r="AB38">
        <v>83.949600000000004</v>
      </c>
      <c r="AC38">
        <v>6.2740499999999999</v>
      </c>
      <c r="AD38">
        <f>Table615[[#This Row],[CFNM]]/Table615[[#This Row],[CAREA]]</f>
        <v>7.4735912976357233E-2</v>
      </c>
      <c r="AE38">
        <v>2</v>
      </c>
      <c r="AF38">
        <f>(Table716[[#This Row],[time]]-2)*2</f>
        <v>0</v>
      </c>
      <c r="AG38">
        <v>78.459999999999994</v>
      </c>
      <c r="AH38">
        <v>14.7075</v>
      </c>
      <c r="AI38">
        <f>Table716[[#This Row],[CFNM]]/Table716[[#This Row],[CAREA]]</f>
        <v>0.18745220494519502</v>
      </c>
      <c r="AJ38">
        <v>2</v>
      </c>
      <c r="AK38">
        <f>(Table817[[#This Row],[time]]-2)*2</f>
        <v>0</v>
      </c>
      <c r="AL38">
        <v>83.006</v>
      </c>
      <c r="AM38">
        <v>14.6487</v>
      </c>
      <c r="AN38">
        <f>Table817[[#This Row],[CFNM]]/Table817[[#This Row],[CAREA]]</f>
        <v>0.17647760402862445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89.6755</v>
      </c>
      <c r="D39">
        <v>9.3758199999999992</v>
      </c>
      <c r="E39">
        <f>Table110[[#This Row],[CFNM]]/Table110[[#This Row],[CAREA]]</f>
        <v>0.10455274852105646</v>
      </c>
      <c r="F39">
        <v>2.0512600000000001</v>
      </c>
      <c r="G39">
        <f>(Table211[[#This Row],[time]]-2)*2</f>
        <v>0.10252000000000017</v>
      </c>
      <c r="H39">
        <v>95.938699999999997</v>
      </c>
      <c r="I39">
        <v>3.8483200000000002</v>
      </c>
      <c r="J39">
        <f>Table211[[#This Row],[CFNM]]/Table211[[#This Row],[CAREA]]</f>
        <v>4.0112280028810066E-2</v>
      </c>
      <c r="K39">
        <v>2.0512600000000001</v>
      </c>
      <c r="L39">
        <f>(Table312[[#This Row],[time]]-2)*2</f>
        <v>0.10252000000000017</v>
      </c>
      <c r="M39">
        <v>87.165999999999997</v>
      </c>
      <c r="N39">
        <v>3.03165</v>
      </c>
      <c r="O39">
        <f>Table312[[#This Row],[CFNM]]/Table312[[#This Row],[CAREA]]</f>
        <v>3.4780189523438039E-2</v>
      </c>
      <c r="P39">
        <v>2.0512600000000001</v>
      </c>
      <c r="Q39">
        <f>(Table413[[#This Row],[time]]-2)*2</f>
        <v>0.10252000000000017</v>
      </c>
      <c r="R39">
        <v>87.609099999999998</v>
      </c>
      <c r="S39">
        <v>7.7427700000000002</v>
      </c>
      <c r="T39">
        <f>Table413[[#This Row],[CFNM]]/Table413[[#This Row],[CAREA]]</f>
        <v>8.8378604505696332E-2</v>
      </c>
      <c r="U39">
        <v>2.0512600000000001</v>
      </c>
      <c r="V39">
        <f>(Table514[[#This Row],[time]]-2)*2</f>
        <v>0.10252000000000017</v>
      </c>
      <c r="W39">
        <v>82.498000000000005</v>
      </c>
      <c r="X39">
        <v>7.3373200000000001</v>
      </c>
      <c r="Y39">
        <f>Table514[[#This Row],[CFNM]]/Table514[[#This Row],[CAREA]]</f>
        <v>8.8939368227108531E-2</v>
      </c>
      <c r="Z39">
        <v>2.0512600000000001</v>
      </c>
      <c r="AA39">
        <f>(Table615[[#This Row],[time]]-2)*2</f>
        <v>0.10252000000000017</v>
      </c>
      <c r="AB39">
        <v>89.350099999999998</v>
      </c>
      <c r="AC39">
        <v>18.508299999999998</v>
      </c>
      <c r="AD39">
        <f>Table615[[#This Row],[CFNM]]/Table615[[#This Row],[CAREA]]</f>
        <v>0.20714358461826007</v>
      </c>
      <c r="AE39">
        <v>2.0512600000000001</v>
      </c>
      <c r="AF39">
        <f>(Table716[[#This Row],[time]]-2)*2</f>
        <v>0.10252000000000017</v>
      </c>
      <c r="AG39">
        <v>78.417100000000005</v>
      </c>
      <c r="AH39">
        <v>19.404</v>
      </c>
      <c r="AI39">
        <f>Table716[[#This Row],[CFNM]]/Table716[[#This Row],[CAREA]]</f>
        <v>0.24744602899112564</v>
      </c>
      <c r="AJ39">
        <v>2.0512600000000001</v>
      </c>
      <c r="AK39">
        <f>(Table817[[#This Row],[time]]-2)*2</f>
        <v>0.10252000000000017</v>
      </c>
      <c r="AL39">
        <v>83.404899999999998</v>
      </c>
      <c r="AM39">
        <v>21.0122</v>
      </c>
      <c r="AN39">
        <f>Table817[[#This Row],[CFNM]]/Table817[[#This Row],[CAREA]]</f>
        <v>0.25193004247951861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87.267700000000005</v>
      </c>
      <c r="D40">
        <v>9.6391299999999998</v>
      </c>
      <c r="E40">
        <f>Table110[[#This Row],[CFNM]]/Table110[[#This Row],[CAREA]]</f>
        <v>0.11045472723585013</v>
      </c>
      <c r="F40">
        <v>2.1153300000000002</v>
      </c>
      <c r="G40">
        <f>(Table211[[#This Row],[time]]-2)*2</f>
        <v>0.23066000000000031</v>
      </c>
      <c r="H40">
        <v>97.278400000000005</v>
      </c>
      <c r="I40">
        <v>5.21929</v>
      </c>
      <c r="J40">
        <f>Table211[[#This Row],[CFNM]]/Table211[[#This Row],[CAREA]]</f>
        <v>5.3653123406634973E-2</v>
      </c>
      <c r="K40">
        <v>2.1153300000000002</v>
      </c>
      <c r="L40">
        <f>(Table312[[#This Row],[time]]-2)*2</f>
        <v>0.23066000000000031</v>
      </c>
      <c r="M40">
        <v>85.356399999999994</v>
      </c>
      <c r="N40">
        <v>2.8454000000000002</v>
      </c>
      <c r="O40">
        <f>Table312[[#This Row],[CFNM]]/Table312[[#This Row],[CAREA]]</f>
        <v>3.3335520242184537E-2</v>
      </c>
      <c r="P40">
        <v>2.1153300000000002</v>
      </c>
      <c r="Q40">
        <f>(Table413[[#This Row],[time]]-2)*2</f>
        <v>0.23066000000000031</v>
      </c>
      <c r="R40">
        <v>88.986999999999995</v>
      </c>
      <c r="S40">
        <v>9.6986500000000007</v>
      </c>
      <c r="T40">
        <f>Table413[[#This Row],[CFNM]]/Table413[[#This Row],[CAREA]]</f>
        <v>0.10898951532246284</v>
      </c>
      <c r="U40">
        <v>2.1153300000000002</v>
      </c>
      <c r="V40">
        <f>(Table514[[#This Row],[time]]-2)*2</f>
        <v>0.23066000000000031</v>
      </c>
      <c r="W40">
        <v>79.950299999999999</v>
      </c>
      <c r="X40">
        <v>5.93079</v>
      </c>
      <c r="Y40">
        <f>Table514[[#This Row],[CFNM]]/Table514[[#This Row],[CAREA]]</f>
        <v>7.4180959921351139E-2</v>
      </c>
      <c r="Z40">
        <v>2.1153300000000002</v>
      </c>
      <c r="AA40">
        <f>(Table615[[#This Row],[time]]-2)*2</f>
        <v>0.23066000000000031</v>
      </c>
      <c r="AB40">
        <v>91.739099999999993</v>
      </c>
      <c r="AC40">
        <v>21.437100000000001</v>
      </c>
      <c r="AD40">
        <f>Table615[[#This Row],[CFNM]]/Table615[[#This Row],[CAREA]]</f>
        <v>0.2336746272854214</v>
      </c>
      <c r="AE40">
        <v>2.1153300000000002</v>
      </c>
      <c r="AF40">
        <f>(Table716[[#This Row],[time]]-2)*2</f>
        <v>0.23066000000000031</v>
      </c>
      <c r="AG40">
        <v>77.707400000000007</v>
      </c>
      <c r="AH40">
        <v>19.195799999999998</v>
      </c>
      <c r="AI40">
        <f>Table716[[#This Row],[CFNM]]/Table716[[#This Row],[CAREA]]</f>
        <v>0.24702666670098339</v>
      </c>
      <c r="AJ40">
        <v>2.1153300000000002</v>
      </c>
      <c r="AK40">
        <f>(Table817[[#This Row],[time]]-2)*2</f>
        <v>0.23066000000000031</v>
      </c>
      <c r="AL40">
        <v>83.442400000000006</v>
      </c>
      <c r="AM40">
        <v>23.212</v>
      </c>
      <c r="AN40">
        <f>Table817[[#This Row],[CFNM]]/Table817[[#This Row],[CAREA]]</f>
        <v>0.2781799181231604</v>
      </c>
    </row>
    <row r="41" spans="1:40" x14ac:dyDescent="0.3">
      <c r="A41">
        <v>2.16533</v>
      </c>
      <c r="B41">
        <f>(Table110[[#This Row],[time]]-2)*2</f>
        <v>0.33065999999999995</v>
      </c>
      <c r="C41">
        <v>85.503399999999999</v>
      </c>
      <c r="D41">
        <v>9.8495299999999997</v>
      </c>
      <c r="E41">
        <f>Table110[[#This Row],[CFNM]]/Table110[[#This Row],[CAREA]]</f>
        <v>0.11519460044863712</v>
      </c>
      <c r="F41">
        <v>2.16533</v>
      </c>
      <c r="G41">
        <f>(Table211[[#This Row],[time]]-2)*2</f>
        <v>0.33065999999999995</v>
      </c>
      <c r="H41">
        <v>98.602699999999999</v>
      </c>
      <c r="I41">
        <v>7.23353</v>
      </c>
      <c r="J41">
        <f>Table211[[#This Row],[CFNM]]/Table211[[#This Row],[CAREA]]</f>
        <v>7.3360364371361023E-2</v>
      </c>
      <c r="K41">
        <v>2.16533</v>
      </c>
      <c r="L41">
        <f>(Table312[[#This Row],[time]]-2)*2</f>
        <v>0.33065999999999995</v>
      </c>
      <c r="M41">
        <v>84.012900000000002</v>
      </c>
      <c r="N41">
        <v>2.9031600000000002</v>
      </c>
      <c r="O41">
        <f>Table312[[#This Row],[CFNM]]/Table312[[#This Row],[CAREA]]</f>
        <v>3.4556121738447312E-2</v>
      </c>
      <c r="P41">
        <v>2.16533</v>
      </c>
      <c r="Q41">
        <f>(Table413[[#This Row],[time]]-2)*2</f>
        <v>0.33065999999999995</v>
      </c>
      <c r="R41">
        <v>89.848299999999995</v>
      </c>
      <c r="S41">
        <v>11.8276</v>
      </c>
      <c r="T41">
        <f>Table413[[#This Row],[CFNM]]/Table413[[#This Row],[CAREA]]</f>
        <v>0.13163966374433353</v>
      </c>
      <c r="U41">
        <v>2.16533</v>
      </c>
      <c r="V41">
        <f>(Table514[[#This Row],[time]]-2)*2</f>
        <v>0.33065999999999995</v>
      </c>
      <c r="W41">
        <v>76.944500000000005</v>
      </c>
      <c r="X41">
        <v>5.6740300000000001</v>
      </c>
      <c r="Y41">
        <f>Table514[[#This Row],[CFNM]]/Table514[[#This Row],[CAREA]]</f>
        <v>7.374185289396902E-2</v>
      </c>
      <c r="Z41">
        <v>2.16533</v>
      </c>
      <c r="AA41">
        <f>(Table615[[#This Row],[time]]-2)*2</f>
        <v>0.33065999999999995</v>
      </c>
      <c r="AB41">
        <v>92.373400000000004</v>
      </c>
      <c r="AC41">
        <v>24.8962</v>
      </c>
      <c r="AD41">
        <f>Table615[[#This Row],[CFNM]]/Table615[[#This Row],[CAREA]]</f>
        <v>0.26951698216153136</v>
      </c>
      <c r="AE41">
        <v>2.16533</v>
      </c>
      <c r="AF41">
        <f>(Table716[[#This Row],[time]]-2)*2</f>
        <v>0.33065999999999995</v>
      </c>
      <c r="AG41">
        <v>77.596999999999994</v>
      </c>
      <c r="AH41">
        <v>19.050599999999999</v>
      </c>
      <c r="AI41">
        <f>Table716[[#This Row],[CFNM]]/Table716[[#This Row],[CAREA]]</f>
        <v>0.24550691392708482</v>
      </c>
      <c r="AJ41">
        <v>2.16533</v>
      </c>
      <c r="AK41">
        <f>(Table817[[#This Row],[time]]-2)*2</f>
        <v>0.33065999999999995</v>
      </c>
      <c r="AL41">
        <v>83.082800000000006</v>
      </c>
      <c r="AM41">
        <v>25.463899999999999</v>
      </c>
      <c r="AN41">
        <f>Table817[[#This Row],[CFNM]]/Table817[[#This Row],[CAREA]]</f>
        <v>0.30648822620325744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83.672300000000007</v>
      </c>
      <c r="D42">
        <v>9.91404</v>
      </c>
      <c r="E42">
        <f>Table110[[#This Row],[CFNM]]/Table110[[#This Row],[CAREA]]</f>
        <v>0.11848652421410669</v>
      </c>
      <c r="F42">
        <v>2.2246999999999999</v>
      </c>
      <c r="G42">
        <f>(Table211[[#This Row],[time]]-2)*2</f>
        <v>0.4493999999999998</v>
      </c>
      <c r="H42">
        <v>99.403400000000005</v>
      </c>
      <c r="I42">
        <v>8.97532</v>
      </c>
      <c r="J42">
        <f>Table211[[#This Row],[CFNM]]/Table211[[#This Row],[CAREA]]</f>
        <v>9.0291881364218923E-2</v>
      </c>
      <c r="K42">
        <v>2.2246999999999999</v>
      </c>
      <c r="L42">
        <f>(Table312[[#This Row],[time]]-2)*2</f>
        <v>0.4493999999999998</v>
      </c>
      <c r="M42">
        <v>83.031199999999998</v>
      </c>
      <c r="N42">
        <v>2.9121800000000002</v>
      </c>
      <c r="O42">
        <f>Table312[[#This Row],[CFNM]]/Table312[[#This Row],[CAREA]]</f>
        <v>3.5073321835647327E-2</v>
      </c>
      <c r="P42">
        <v>2.2246999999999999</v>
      </c>
      <c r="Q42">
        <f>(Table413[[#This Row],[time]]-2)*2</f>
        <v>0.4493999999999998</v>
      </c>
      <c r="R42">
        <v>89.881900000000002</v>
      </c>
      <c r="S42">
        <v>13.591799999999999</v>
      </c>
      <c r="T42">
        <f>Table413[[#This Row],[CFNM]]/Table413[[#This Row],[CAREA]]</f>
        <v>0.15121843218712555</v>
      </c>
      <c r="U42">
        <v>2.2246999999999999</v>
      </c>
      <c r="V42">
        <f>(Table514[[#This Row],[time]]-2)*2</f>
        <v>0.4493999999999998</v>
      </c>
      <c r="W42">
        <v>75.819199999999995</v>
      </c>
      <c r="X42">
        <v>5.6706700000000003</v>
      </c>
      <c r="Y42">
        <f>Table514[[#This Row],[CFNM]]/Table514[[#This Row],[CAREA]]</f>
        <v>7.4792005191297195E-2</v>
      </c>
      <c r="Z42">
        <v>2.2246999999999999</v>
      </c>
      <c r="AA42">
        <f>(Table615[[#This Row],[time]]-2)*2</f>
        <v>0.4493999999999998</v>
      </c>
      <c r="AB42">
        <v>93.174599999999998</v>
      </c>
      <c r="AC42">
        <v>27.7577</v>
      </c>
      <c r="AD42">
        <f>Table615[[#This Row],[CFNM]]/Table615[[#This Row],[CAREA]]</f>
        <v>0.29791058936662995</v>
      </c>
      <c r="AE42">
        <v>2.2246999999999999</v>
      </c>
      <c r="AF42">
        <f>(Table716[[#This Row],[time]]-2)*2</f>
        <v>0.4493999999999998</v>
      </c>
      <c r="AG42">
        <v>77.606800000000007</v>
      </c>
      <c r="AH42">
        <v>18.8401</v>
      </c>
      <c r="AI42">
        <f>Table716[[#This Row],[CFNM]]/Table716[[#This Row],[CAREA]]</f>
        <v>0.24276352072241089</v>
      </c>
      <c r="AJ42">
        <v>2.2246999999999999</v>
      </c>
      <c r="AK42">
        <f>(Table817[[#This Row],[time]]-2)*2</f>
        <v>0.4493999999999998</v>
      </c>
      <c r="AL42">
        <v>82.488200000000006</v>
      </c>
      <c r="AM42">
        <v>27.3202</v>
      </c>
      <c r="AN42">
        <f>Table817[[#This Row],[CFNM]]/Table817[[#This Row],[CAREA]]</f>
        <v>0.33120131121784691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81.282200000000003</v>
      </c>
      <c r="D43">
        <v>10.0275</v>
      </c>
      <c r="E43">
        <f>Table110[[#This Row],[CFNM]]/Table110[[#This Row],[CAREA]]</f>
        <v>0.12336649352502761</v>
      </c>
      <c r="F43">
        <v>2.2668900000000001</v>
      </c>
      <c r="G43">
        <f>(Table211[[#This Row],[time]]-2)*2</f>
        <v>0.53378000000000014</v>
      </c>
      <c r="H43">
        <v>102.44499999999999</v>
      </c>
      <c r="I43">
        <v>11.5472</v>
      </c>
      <c r="J43">
        <f>Table211[[#This Row],[CFNM]]/Table211[[#This Row],[CAREA]]</f>
        <v>0.1127160915613256</v>
      </c>
      <c r="K43">
        <v>2.2668900000000001</v>
      </c>
      <c r="L43">
        <f>(Table312[[#This Row],[time]]-2)*2</f>
        <v>0.53378000000000014</v>
      </c>
      <c r="M43">
        <v>82.778899999999993</v>
      </c>
      <c r="N43">
        <v>2.9731800000000002</v>
      </c>
      <c r="O43">
        <f>Table312[[#This Row],[CFNM]]/Table312[[#This Row],[CAREA]]</f>
        <v>3.5917123808120191E-2</v>
      </c>
      <c r="P43">
        <v>2.2668900000000001</v>
      </c>
      <c r="Q43">
        <f>(Table413[[#This Row],[time]]-2)*2</f>
        <v>0.53378000000000014</v>
      </c>
      <c r="R43">
        <v>90.024900000000002</v>
      </c>
      <c r="S43">
        <v>16.0459</v>
      </c>
      <c r="T43">
        <f>Table413[[#This Row],[CFNM]]/Table413[[#This Row],[CAREA]]</f>
        <v>0.17823846513575686</v>
      </c>
      <c r="U43">
        <v>2.2668900000000001</v>
      </c>
      <c r="V43">
        <f>(Table514[[#This Row],[time]]-2)*2</f>
        <v>0.53378000000000014</v>
      </c>
      <c r="W43">
        <v>73.1584</v>
      </c>
      <c r="X43">
        <v>5.5908100000000003</v>
      </c>
      <c r="Y43">
        <f>Table514[[#This Row],[CFNM]]/Table514[[#This Row],[CAREA]]</f>
        <v>7.6420616087831336E-2</v>
      </c>
      <c r="Z43">
        <v>2.2668900000000001</v>
      </c>
      <c r="AA43">
        <f>(Table615[[#This Row],[time]]-2)*2</f>
        <v>0.53378000000000014</v>
      </c>
      <c r="AB43">
        <v>94.231800000000007</v>
      </c>
      <c r="AC43">
        <v>31.668399999999998</v>
      </c>
      <c r="AD43">
        <f>Table615[[#This Row],[CFNM]]/Table615[[#This Row],[CAREA]]</f>
        <v>0.33606914014165068</v>
      </c>
      <c r="AE43">
        <v>2.2668900000000001</v>
      </c>
      <c r="AF43">
        <f>(Table716[[#This Row],[time]]-2)*2</f>
        <v>0.53378000000000014</v>
      </c>
      <c r="AG43">
        <v>77.550799999999995</v>
      </c>
      <c r="AH43">
        <v>18.6328</v>
      </c>
      <c r="AI43">
        <f>Table716[[#This Row],[CFNM]]/Table716[[#This Row],[CAREA]]</f>
        <v>0.24026573549209035</v>
      </c>
      <c r="AJ43">
        <v>2.2668900000000001</v>
      </c>
      <c r="AK43">
        <f>(Table817[[#This Row],[time]]-2)*2</f>
        <v>0.53378000000000014</v>
      </c>
      <c r="AL43">
        <v>81.93</v>
      </c>
      <c r="AM43">
        <v>30.038599999999999</v>
      </c>
      <c r="AN43">
        <f>Table817[[#This Row],[CFNM]]/Table817[[#This Row],[CAREA]]</f>
        <v>0.36663737336750879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78.602099999999993</v>
      </c>
      <c r="D44">
        <v>9.9714899999999993</v>
      </c>
      <c r="E44">
        <f>Table110[[#This Row],[CFNM]]/Table110[[#This Row],[CAREA]]</f>
        <v>0.12686035105932283</v>
      </c>
      <c r="F44">
        <v>2.3262700000000001</v>
      </c>
      <c r="G44">
        <f>(Table211[[#This Row],[time]]-2)*2</f>
        <v>0.65254000000000012</v>
      </c>
      <c r="H44">
        <v>105.521</v>
      </c>
      <c r="I44">
        <v>14.459300000000001</v>
      </c>
      <c r="J44">
        <f>Table211[[#This Row],[CFNM]]/Table211[[#This Row],[CAREA]]</f>
        <v>0.13702770064726452</v>
      </c>
      <c r="K44">
        <v>2.3262700000000001</v>
      </c>
      <c r="L44">
        <f>(Table312[[#This Row],[time]]-2)*2</f>
        <v>0.65254000000000012</v>
      </c>
      <c r="M44">
        <v>81.3155</v>
      </c>
      <c r="N44">
        <v>3.09876</v>
      </c>
      <c r="O44">
        <f>Table312[[#This Row],[CFNM]]/Table312[[#This Row],[CAREA]]</f>
        <v>3.8107863814401927E-2</v>
      </c>
      <c r="P44">
        <v>2.3262700000000001</v>
      </c>
      <c r="Q44">
        <f>(Table413[[#This Row],[time]]-2)*2</f>
        <v>0.65254000000000012</v>
      </c>
      <c r="R44">
        <v>90.058199999999999</v>
      </c>
      <c r="S44">
        <v>18.705100000000002</v>
      </c>
      <c r="T44">
        <f>Table413[[#This Row],[CFNM]]/Table413[[#This Row],[CAREA]]</f>
        <v>0.20770013169261659</v>
      </c>
      <c r="U44">
        <v>2.3262700000000001</v>
      </c>
      <c r="V44">
        <f>(Table514[[#This Row],[time]]-2)*2</f>
        <v>0.65254000000000012</v>
      </c>
      <c r="W44">
        <v>71.808199999999999</v>
      </c>
      <c r="X44">
        <v>5.37446</v>
      </c>
      <c r="Y44">
        <f>Table514[[#This Row],[CFNM]]/Table514[[#This Row],[CAREA]]</f>
        <v>7.4844655624288034E-2</v>
      </c>
      <c r="Z44">
        <v>2.3262700000000001</v>
      </c>
      <c r="AA44">
        <f>(Table615[[#This Row],[time]]-2)*2</f>
        <v>0.65254000000000012</v>
      </c>
      <c r="AB44">
        <v>94.629599999999996</v>
      </c>
      <c r="AC44">
        <v>35.7179</v>
      </c>
      <c r="AD44">
        <f>Table615[[#This Row],[CFNM]]/Table615[[#This Row],[CAREA]]</f>
        <v>0.37744955066913527</v>
      </c>
      <c r="AE44">
        <v>2.3262700000000001</v>
      </c>
      <c r="AF44">
        <f>(Table716[[#This Row],[time]]-2)*2</f>
        <v>0.65254000000000012</v>
      </c>
      <c r="AG44">
        <v>76.816400000000002</v>
      </c>
      <c r="AH44">
        <v>18.3782</v>
      </c>
      <c r="AI44">
        <f>Table716[[#This Row],[CFNM]]/Table716[[#This Row],[CAREA]]</f>
        <v>0.23924838966678991</v>
      </c>
      <c r="AJ44">
        <v>2.3262700000000001</v>
      </c>
      <c r="AK44">
        <f>(Table817[[#This Row],[time]]-2)*2</f>
        <v>0.65254000000000012</v>
      </c>
      <c r="AL44">
        <v>81.423699999999997</v>
      </c>
      <c r="AM44">
        <v>33.055900000000001</v>
      </c>
      <c r="AN44">
        <f>Table817[[#This Row],[CFNM]]/Table817[[#This Row],[CAREA]]</f>
        <v>0.40597393633548956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74.915599999999998</v>
      </c>
      <c r="D45">
        <v>9.7293299999999991</v>
      </c>
      <c r="E45">
        <f>Table110[[#This Row],[CFNM]]/Table110[[#This Row],[CAREA]]</f>
        <v>0.12987054765629588</v>
      </c>
      <c r="F45">
        <v>2.3684599999999998</v>
      </c>
      <c r="G45">
        <f>(Table211[[#This Row],[time]]-2)*2</f>
        <v>0.73691999999999958</v>
      </c>
      <c r="H45">
        <v>106.95</v>
      </c>
      <c r="I45">
        <v>17.264800000000001</v>
      </c>
      <c r="J45">
        <f>Table211[[#This Row],[CFNM]]/Table211[[#This Row],[CAREA]]</f>
        <v>0.16142870500233755</v>
      </c>
      <c r="K45">
        <v>2.3684599999999998</v>
      </c>
      <c r="L45">
        <f>(Table312[[#This Row],[time]]-2)*2</f>
        <v>0.73691999999999958</v>
      </c>
      <c r="M45">
        <v>80.627700000000004</v>
      </c>
      <c r="N45">
        <v>3.1736800000000001</v>
      </c>
      <c r="O45">
        <f>Table312[[#This Row],[CFNM]]/Table312[[#This Row],[CAREA]]</f>
        <v>3.9362154693734289E-2</v>
      </c>
      <c r="P45">
        <v>2.3684599999999998</v>
      </c>
      <c r="Q45">
        <f>(Table413[[#This Row],[time]]-2)*2</f>
        <v>0.73691999999999958</v>
      </c>
      <c r="R45">
        <v>89.784000000000006</v>
      </c>
      <c r="S45">
        <v>21.310500000000001</v>
      </c>
      <c r="T45">
        <f>Table413[[#This Row],[CFNM]]/Table413[[#This Row],[CAREA]]</f>
        <v>0.23735298048650094</v>
      </c>
      <c r="U45">
        <v>2.3684599999999998</v>
      </c>
      <c r="V45">
        <f>(Table514[[#This Row],[time]]-2)*2</f>
        <v>0.73691999999999958</v>
      </c>
      <c r="W45">
        <v>70.964500000000001</v>
      </c>
      <c r="X45">
        <v>5.1054599999999999</v>
      </c>
      <c r="Y45">
        <f>Table514[[#This Row],[CFNM]]/Table514[[#This Row],[CAREA]]</f>
        <v>7.1943859253570441E-2</v>
      </c>
      <c r="Z45">
        <v>2.3684599999999998</v>
      </c>
      <c r="AA45">
        <f>(Table615[[#This Row],[time]]-2)*2</f>
        <v>0.73691999999999958</v>
      </c>
      <c r="AB45">
        <v>94.345699999999994</v>
      </c>
      <c r="AC45">
        <v>39.519300000000001</v>
      </c>
      <c r="AD45">
        <f>Table615[[#This Row],[CFNM]]/Table615[[#This Row],[CAREA]]</f>
        <v>0.41887759590527185</v>
      </c>
      <c r="AE45">
        <v>2.3684599999999998</v>
      </c>
      <c r="AF45">
        <f>(Table716[[#This Row],[time]]-2)*2</f>
        <v>0.73691999999999958</v>
      </c>
      <c r="AG45">
        <v>76.863600000000005</v>
      </c>
      <c r="AH45">
        <v>18.122199999999999</v>
      </c>
      <c r="AI45">
        <f>Table716[[#This Row],[CFNM]]/Table716[[#This Row],[CAREA]]</f>
        <v>0.23577089805837873</v>
      </c>
      <c r="AJ45">
        <v>2.3684599999999998</v>
      </c>
      <c r="AK45">
        <f>(Table817[[#This Row],[time]]-2)*2</f>
        <v>0.73691999999999958</v>
      </c>
      <c r="AL45">
        <v>80.923900000000003</v>
      </c>
      <c r="AM45">
        <v>36.016599999999997</v>
      </c>
      <c r="AN45">
        <f>Table817[[#This Row],[CFNM]]/Table817[[#This Row],[CAREA]]</f>
        <v>0.4450675264044367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71.577200000000005</v>
      </c>
      <c r="D46">
        <v>9.4995899999999995</v>
      </c>
      <c r="E46">
        <f>Table110[[#This Row],[CFNM]]/Table110[[#This Row],[CAREA]]</f>
        <v>0.13271810017715135</v>
      </c>
      <c r="F46">
        <v>2.4278300000000002</v>
      </c>
      <c r="G46">
        <f>(Table211[[#This Row],[time]]-2)*2</f>
        <v>0.85566000000000031</v>
      </c>
      <c r="H46">
        <v>105.54900000000001</v>
      </c>
      <c r="I46">
        <v>20.151900000000001</v>
      </c>
      <c r="J46">
        <f>Table211[[#This Row],[CFNM]]/Table211[[#This Row],[CAREA]]</f>
        <v>0.19092459426427535</v>
      </c>
      <c r="K46">
        <v>2.4278300000000002</v>
      </c>
      <c r="L46">
        <f>(Table312[[#This Row],[time]]-2)*2</f>
        <v>0.85566000000000031</v>
      </c>
      <c r="M46">
        <v>79.799400000000006</v>
      </c>
      <c r="N46">
        <v>3.1862599999999999</v>
      </c>
      <c r="O46">
        <f>Table312[[#This Row],[CFNM]]/Table312[[#This Row],[CAREA]]</f>
        <v>3.9928370388749787E-2</v>
      </c>
      <c r="P46">
        <v>2.4278300000000002</v>
      </c>
      <c r="Q46">
        <f>(Table413[[#This Row],[time]]-2)*2</f>
        <v>0.85566000000000031</v>
      </c>
      <c r="R46">
        <v>89.394599999999997</v>
      </c>
      <c r="S46">
        <v>24.287400000000002</v>
      </c>
      <c r="T46">
        <f>Table413[[#This Row],[CFNM]]/Table413[[#This Row],[CAREA]]</f>
        <v>0.27168755159707636</v>
      </c>
      <c r="U46">
        <v>2.4278300000000002</v>
      </c>
      <c r="V46">
        <f>(Table514[[#This Row],[time]]-2)*2</f>
        <v>0.85566000000000031</v>
      </c>
      <c r="W46">
        <v>69.962900000000005</v>
      </c>
      <c r="X46">
        <v>4.7671999999999999</v>
      </c>
      <c r="Y46">
        <f>Table514[[#This Row],[CFNM]]/Table514[[#This Row],[CAREA]]</f>
        <v>6.8138970797379753E-2</v>
      </c>
      <c r="Z46">
        <v>2.4278300000000002</v>
      </c>
      <c r="AA46">
        <f>(Table615[[#This Row],[time]]-2)*2</f>
        <v>0.85566000000000031</v>
      </c>
      <c r="AB46">
        <v>94.534499999999994</v>
      </c>
      <c r="AC46">
        <v>43.623399999999997</v>
      </c>
      <c r="AD46">
        <f>Table615[[#This Row],[CFNM]]/Table615[[#This Row],[CAREA]]</f>
        <v>0.46145481279321304</v>
      </c>
      <c r="AE46">
        <v>2.4278300000000002</v>
      </c>
      <c r="AF46">
        <f>(Table716[[#This Row],[time]]-2)*2</f>
        <v>0.85566000000000031</v>
      </c>
      <c r="AG46">
        <v>76.611999999999995</v>
      </c>
      <c r="AH46">
        <v>17.746300000000002</v>
      </c>
      <c r="AI46">
        <f>Table716[[#This Row],[CFNM]]/Table716[[#This Row],[CAREA]]</f>
        <v>0.23163864668720308</v>
      </c>
      <c r="AJ46">
        <v>2.4278300000000002</v>
      </c>
      <c r="AK46">
        <f>(Table817[[#This Row],[time]]-2)*2</f>
        <v>0.85566000000000031</v>
      </c>
      <c r="AL46">
        <v>80.364599999999996</v>
      </c>
      <c r="AM46">
        <v>39.241500000000002</v>
      </c>
      <c r="AN46">
        <f>Table817[[#This Row],[CFNM]]/Table817[[#This Row],[CAREA]]</f>
        <v>0.4882933530435043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68.998099999999994</v>
      </c>
      <c r="D47">
        <v>9.1471099999999996</v>
      </c>
      <c r="E47">
        <f>Table110[[#This Row],[CFNM]]/Table110[[#This Row],[CAREA]]</f>
        <v>0.13257046208518786</v>
      </c>
      <c r="F47">
        <v>2.4542000000000002</v>
      </c>
      <c r="G47">
        <f>(Table211[[#This Row],[time]]-2)*2</f>
        <v>0.90840000000000032</v>
      </c>
      <c r="H47">
        <v>103.476</v>
      </c>
      <c r="I47">
        <v>23.6065</v>
      </c>
      <c r="J47">
        <f>Table211[[#This Row],[CFNM]]/Table211[[#This Row],[CAREA]]</f>
        <v>0.22813502647957015</v>
      </c>
      <c r="K47">
        <v>2.4542000000000002</v>
      </c>
      <c r="L47">
        <f>(Table312[[#This Row],[time]]-2)*2</f>
        <v>0.90840000000000032</v>
      </c>
      <c r="M47">
        <v>79.116200000000006</v>
      </c>
      <c r="N47">
        <v>3.1573099999999998</v>
      </c>
      <c r="O47">
        <f>Table312[[#This Row],[CFNM]]/Table312[[#This Row],[CAREA]]</f>
        <v>3.9907250348221977E-2</v>
      </c>
      <c r="P47">
        <v>2.4542000000000002</v>
      </c>
      <c r="Q47">
        <f>(Table413[[#This Row],[time]]-2)*2</f>
        <v>0.90840000000000032</v>
      </c>
      <c r="R47">
        <v>88.8994</v>
      </c>
      <c r="S47">
        <v>27.412299999999998</v>
      </c>
      <c r="T47">
        <f>Table413[[#This Row],[CFNM]]/Table413[[#This Row],[CAREA]]</f>
        <v>0.30835191238636028</v>
      </c>
      <c r="U47">
        <v>2.4542000000000002</v>
      </c>
      <c r="V47">
        <f>(Table514[[#This Row],[time]]-2)*2</f>
        <v>0.90840000000000032</v>
      </c>
      <c r="W47">
        <v>68.946200000000005</v>
      </c>
      <c r="X47">
        <v>4.3748100000000001</v>
      </c>
      <c r="Y47">
        <f>Table514[[#This Row],[CFNM]]/Table514[[#This Row],[CAREA]]</f>
        <v>6.3452518050305884E-2</v>
      </c>
      <c r="Z47">
        <v>2.4542000000000002</v>
      </c>
      <c r="AA47">
        <f>(Table615[[#This Row],[time]]-2)*2</f>
        <v>0.90840000000000032</v>
      </c>
      <c r="AB47">
        <v>94.171199999999999</v>
      </c>
      <c r="AC47">
        <v>47.4803</v>
      </c>
      <c r="AD47">
        <f>Table615[[#This Row],[CFNM]]/Table615[[#This Row],[CAREA]]</f>
        <v>0.50419130264879286</v>
      </c>
      <c r="AE47">
        <v>2.4542000000000002</v>
      </c>
      <c r="AF47">
        <f>(Table716[[#This Row],[time]]-2)*2</f>
        <v>0.90840000000000032</v>
      </c>
      <c r="AG47">
        <v>76.592200000000005</v>
      </c>
      <c r="AH47">
        <v>17.348400000000002</v>
      </c>
      <c r="AI47">
        <f>Table716[[#This Row],[CFNM]]/Table716[[#This Row],[CAREA]]</f>
        <v>0.22650348207780949</v>
      </c>
      <c r="AJ47">
        <v>2.4542000000000002</v>
      </c>
      <c r="AK47">
        <f>(Table817[[#This Row],[time]]-2)*2</f>
        <v>0.90840000000000032</v>
      </c>
      <c r="AL47">
        <v>79.877799999999993</v>
      </c>
      <c r="AM47">
        <v>42.343400000000003</v>
      </c>
      <c r="AN47">
        <f>Table817[[#This Row],[CFNM]]/Table817[[#This Row],[CAREA]]</f>
        <v>0.53010223115809407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66.1935</v>
      </c>
      <c r="D48">
        <v>8.69116</v>
      </c>
      <c r="E48">
        <f>Table110[[#This Row],[CFNM]]/Table110[[#This Row],[CAREA]]</f>
        <v>0.13129929675874519</v>
      </c>
      <c r="F48">
        <v>2.5061499999999999</v>
      </c>
      <c r="G48">
        <f>(Table211[[#This Row],[time]]-2)*2</f>
        <v>1.0122999999999998</v>
      </c>
      <c r="H48">
        <v>100.77</v>
      </c>
      <c r="I48">
        <v>27.660799999999998</v>
      </c>
      <c r="J48">
        <f>Table211[[#This Row],[CFNM]]/Table211[[#This Row],[CAREA]]</f>
        <v>0.27449439317257118</v>
      </c>
      <c r="K48">
        <v>2.5061499999999999</v>
      </c>
      <c r="L48">
        <f>(Table312[[#This Row],[time]]-2)*2</f>
        <v>1.0122999999999998</v>
      </c>
      <c r="M48">
        <v>77.891800000000003</v>
      </c>
      <c r="N48">
        <v>2.9033899999999999</v>
      </c>
      <c r="O48">
        <f>Table312[[#This Row],[CFNM]]/Table312[[#This Row],[CAREA]]</f>
        <v>3.7274655355249202E-2</v>
      </c>
      <c r="P48">
        <v>2.5061499999999999</v>
      </c>
      <c r="Q48">
        <f>(Table413[[#This Row],[time]]-2)*2</f>
        <v>1.0122999999999998</v>
      </c>
      <c r="R48">
        <v>88.148700000000005</v>
      </c>
      <c r="S48">
        <v>31.479500000000002</v>
      </c>
      <c r="T48">
        <f>Table413[[#This Row],[CFNM]]/Table413[[#This Row],[CAREA]]</f>
        <v>0.35711814241162942</v>
      </c>
      <c r="U48">
        <v>2.5061499999999999</v>
      </c>
      <c r="V48">
        <f>(Table514[[#This Row],[time]]-2)*2</f>
        <v>1.0122999999999998</v>
      </c>
      <c r="W48">
        <v>67.830399999999997</v>
      </c>
      <c r="X48">
        <v>3.8604699999999998</v>
      </c>
      <c r="Y48">
        <f>Table514[[#This Row],[CFNM]]/Table514[[#This Row],[CAREA]]</f>
        <v>5.6913566778317687E-2</v>
      </c>
      <c r="Z48">
        <v>2.5061499999999999</v>
      </c>
      <c r="AA48">
        <f>(Table615[[#This Row],[time]]-2)*2</f>
        <v>1.0122999999999998</v>
      </c>
      <c r="AB48">
        <v>94.031099999999995</v>
      </c>
      <c r="AC48">
        <v>51.874000000000002</v>
      </c>
      <c r="AD48">
        <f>Table615[[#This Row],[CFNM]]/Table615[[#This Row],[CAREA]]</f>
        <v>0.551668543705221</v>
      </c>
      <c r="AE48">
        <v>2.5061499999999999</v>
      </c>
      <c r="AF48">
        <f>(Table716[[#This Row],[time]]-2)*2</f>
        <v>1.0122999999999998</v>
      </c>
      <c r="AG48">
        <v>75.677999999999997</v>
      </c>
      <c r="AH48">
        <v>16.912299999999998</v>
      </c>
      <c r="AI48">
        <f>Table716[[#This Row],[CFNM]]/Table716[[#This Row],[CAREA]]</f>
        <v>0.22347710034620363</v>
      </c>
      <c r="AJ48">
        <v>2.5061499999999999</v>
      </c>
      <c r="AK48">
        <f>(Table817[[#This Row],[time]]-2)*2</f>
        <v>1.0122999999999998</v>
      </c>
      <c r="AL48">
        <v>79.462199999999996</v>
      </c>
      <c r="AM48">
        <v>46.111400000000003</v>
      </c>
      <c r="AN48">
        <f>Table817[[#This Row],[CFNM]]/Table817[[#This Row],[CAREA]]</f>
        <v>0.58029352320977778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65.460499999999996</v>
      </c>
      <c r="D49">
        <v>8.2408900000000003</v>
      </c>
      <c r="E49">
        <f>Table110[[#This Row],[CFNM]]/Table110[[#This Row],[CAREA]]</f>
        <v>0.12589103352403358</v>
      </c>
      <c r="F49">
        <v>2.5507599999999999</v>
      </c>
      <c r="G49">
        <f>(Table211[[#This Row],[time]]-2)*2</f>
        <v>1.1015199999999998</v>
      </c>
      <c r="H49">
        <v>99.627099999999999</v>
      </c>
      <c r="I49">
        <v>31.043600000000001</v>
      </c>
      <c r="J49">
        <f>Table211[[#This Row],[CFNM]]/Table211[[#This Row],[CAREA]]</f>
        <v>0.31159794875089208</v>
      </c>
      <c r="K49">
        <v>2.5507599999999999</v>
      </c>
      <c r="L49">
        <f>(Table312[[#This Row],[time]]-2)*2</f>
        <v>1.1015199999999998</v>
      </c>
      <c r="M49">
        <v>76.75</v>
      </c>
      <c r="N49">
        <v>2.8297400000000001</v>
      </c>
      <c r="O49">
        <f>Table312[[#This Row],[CFNM]]/Table312[[#This Row],[CAREA]]</f>
        <v>3.6869576547231275E-2</v>
      </c>
      <c r="P49">
        <v>2.5507599999999999</v>
      </c>
      <c r="Q49">
        <f>(Table413[[#This Row],[time]]-2)*2</f>
        <v>1.1015199999999998</v>
      </c>
      <c r="R49">
        <v>87.368600000000001</v>
      </c>
      <c r="S49">
        <v>34.520200000000003</v>
      </c>
      <c r="T49">
        <f>Table413[[#This Row],[CFNM]]/Table413[[#This Row],[CAREA]]</f>
        <v>0.3951099136302974</v>
      </c>
      <c r="U49">
        <v>2.5507599999999999</v>
      </c>
      <c r="V49">
        <f>(Table514[[#This Row],[time]]-2)*2</f>
        <v>1.1015199999999998</v>
      </c>
      <c r="W49">
        <v>67.278300000000002</v>
      </c>
      <c r="X49">
        <v>3.4558</v>
      </c>
      <c r="Y49">
        <f>Table514[[#This Row],[CFNM]]/Table514[[#This Row],[CAREA]]</f>
        <v>5.1365744972747526E-2</v>
      </c>
      <c r="Z49">
        <v>2.5507599999999999</v>
      </c>
      <c r="AA49">
        <f>(Table615[[#This Row],[time]]-2)*2</f>
        <v>1.1015199999999998</v>
      </c>
      <c r="AB49">
        <v>93.548199999999994</v>
      </c>
      <c r="AC49">
        <v>55.045900000000003</v>
      </c>
      <c r="AD49">
        <f>Table615[[#This Row],[CFNM]]/Table615[[#This Row],[CAREA]]</f>
        <v>0.58842286650090547</v>
      </c>
      <c r="AE49">
        <v>2.5507599999999999</v>
      </c>
      <c r="AF49">
        <f>(Table716[[#This Row],[time]]-2)*2</f>
        <v>1.1015199999999998</v>
      </c>
      <c r="AG49">
        <v>75.539000000000001</v>
      </c>
      <c r="AH49">
        <v>16.5288</v>
      </c>
      <c r="AI49">
        <f>Table716[[#This Row],[CFNM]]/Table716[[#This Row],[CAREA]]</f>
        <v>0.21881147486728711</v>
      </c>
      <c r="AJ49">
        <v>2.5507599999999999</v>
      </c>
      <c r="AK49">
        <f>(Table817[[#This Row],[time]]-2)*2</f>
        <v>1.1015199999999998</v>
      </c>
      <c r="AL49">
        <v>78.962199999999996</v>
      </c>
      <c r="AM49">
        <v>48.802900000000001</v>
      </c>
      <c r="AN49">
        <f>Table817[[#This Row],[CFNM]]/Table817[[#This Row],[CAREA]]</f>
        <v>0.61805395493033377</v>
      </c>
    </row>
    <row r="50" spans="1:40" x14ac:dyDescent="0.3">
      <c r="A50">
        <v>2.60453</v>
      </c>
      <c r="B50">
        <f>(Table110[[#This Row],[time]]-2)*2</f>
        <v>1.20906</v>
      </c>
      <c r="C50">
        <v>63.5246</v>
      </c>
      <c r="D50">
        <v>7.68621</v>
      </c>
      <c r="E50">
        <f>Table110[[#This Row],[CFNM]]/Table110[[#This Row],[CAREA]]</f>
        <v>0.12099580320064983</v>
      </c>
      <c r="F50">
        <v>2.60453</v>
      </c>
      <c r="G50">
        <f>(Table211[[#This Row],[time]]-2)*2</f>
        <v>1.20906</v>
      </c>
      <c r="H50">
        <v>98.311999999999998</v>
      </c>
      <c r="I50">
        <v>35.361400000000003</v>
      </c>
      <c r="J50">
        <f>Table211[[#This Row],[CFNM]]/Table211[[#This Row],[CAREA]]</f>
        <v>0.35968549108959236</v>
      </c>
      <c r="K50">
        <v>2.60453</v>
      </c>
      <c r="L50">
        <f>(Table312[[#This Row],[time]]-2)*2</f>
        <v>1.20906</v>
      </c>
      <c r="M50">
        <v>76.005399999999995</v>
      </c>
      <c r="N50">
        <v>2.43933</v>
      </c>
      <c r="O50">
        <f>Table312[[#This Row],[CFNM]]/Table312[[#This Row],[CAREA]]</f>
        <v>3.2094166993397837E-2</v>
      </c>
      <c r="P50">
        <v>2.60453</v>
      </c>
      <c r="Q50">
        <f>(Table413[[#This Row],[time]]-2)*2</f>
        <v>1.20906</v>
      </c>
      <c r="R50">
        <v>86.354699999999994</v>
      </c>
      <c r="S50">
        <v>38.9377</v>
      </c>
      <c r="T50">
        <f>Table413[[#This Row],[CFNM]]/Table413[[#This Row],[CAREA]]</f>
        <v>0.45090423566985932</v>
      </c>
      <c r="U50">
        <v>2.60453</v>
      </c>
      <c r="V50">
        <f>(Table514[[#This Row],[time]]-2)*2</f>
        <v>1.20906</v>
      </c>
      <c r="W50">
        <v>66.343699999999998</v>
      </c>
      <c r="X50">
        <v>2.8513099999999998</v>
      </c>
      <c r="Y50">
        <f>Table514[[#This Row],[CFNM]]/Table514[[#This Row],[CAREA]]</f>
        <v>4.2977856224479485E-2</v>
      </c>
      <c r="Z50">
        <v>2.60453</v>
      </c>
      <c r="AA50">
        <f>(Table615[[#This Row],[time]]-2)*2</f>
        <v>1.20906</v>
      </c>
      <c r="AB50">
        <v>92.866399999999999</v>
      </c>
      <c r="AC50">
        <v>59.458199999999998</v>
      </c>
      <c r="AD50">
        <f>Table615[[#This Row],[CFNM]]/Table615[[#This Row],[CAREA]]</f>
        <v>0.64025524839985182</v>
      </c>
      <c r="AE50">
        <v>2.60453</v>
      </c>
      <c r="AF50">
        <f>(Table716[[#This Row],[time]]-2)*2</f>
        <v>1.20906</v>
      </c>
      <c r="AG50">
        <v>74.765199999999993</v>
      </c>
      <c r="AH50">
        <v>15.882199999999999</v>
      </c>
      <c r="AI50">
        <f>Table716[[#This Row],[CFNM]]/Table716[[#This Row],[CAREA]]</f>
        <v>0.21242770700807329</v>
      </c>
      <c r="AJ50">
        <v>2.60453</v>
      </c>
      <c r="AK50">
        <f>(Table817[[#This Row],[time]]-2)*2</f>
        <v>1.20906</v>
      </c>
      <c r="AL50">
        <v>78.304599999999994</v>
      </c>
      <c r="AM50">
        <v>52.528100000000002</v>
      </c>
      <c r="AN50">
        <f>Table817[[#This Row],[CFNM]]/Table817[[#This Row],[CAREA]]</f>
        <v>0.67081755094847562</v>
      </c>
    </row>
    <row r="51" spans="1:40" x14ac:dyDescent="0.3">
      <c r="A51">
        <v>2.65273</v>
      </c>
      <c r="B51">
        <f>(Table110[[#This Row],[time]]-2)*2</f>
        <v>1.3054600000000001</v>
      </c>
      <c r="C51">
        <v>63.051499999999997</v>
      </c>
      <c r="D51">
        <v>7.2483700000000004</v>
      </c>
      <c r="E51">
        <f>Table110[[#This Row],[CFNM]]/Table110[[#This Row],[CAREA]]</f>
        <v>0.11495951722005029</v>
      </c>
      <c r="F51">
        <v>2.65273</v>
      </c>
      <c r="G51">
        <f>(Table211[[#This Row],[time]]-2)*2</f>
        <v>1.3054600000000001</v>
      </c>
      <c r="H51">
        <v>97.510900000000007</v>
      </c>
      <c r="I51">
        <v>38.512700000000002</v>
      </c>
      <c r="J51">
        <f>Table211[[#This Row],[CFNM]]/Table211[[#This Row],[CAREA]]</f>
        <v>0.39495789701459016</v>
      </c>
      <c r="K51">
        <v>2.65273</v>
      </c>
      <c r="L51">
        <f>(Table312[[#This Row],[time]]-2)*2</f>
        <v>1.3054600000000001</v>
      </c>
      <c r="M51">
        <v>75.197500000000005</v>
      </c>
      <c r="N51">
        <v>2.0823700000000001</v>
      </c>
      <c r="O51">
        <f>Table312[[#This Row],[CFNM]]/Table312[[#This Row],[CAREA]]</f>
        <v>2.7692011037600984E-2</v>
      </c>
      <c r="P51">
        <v>2.65273</v>
      </c>
      <c r="Q51">
        <f>(Table413[[#This Row],[time]]-2)*2</f>
        <v>1.3054600000000001</v>
      </c>
      <c r="R51">
        <v>85.748900000000006</v>
      </c>
      <c r="S51">
        <v>42.263800000000003</v>
      </c>
      <c r="T51">
        <f>Table413[[#This Row],[CFNM]]/Table413[[#This Row],[CAREA]]</f>
        <v>0.49287862584826159</v>
      </c>
      <c r="U51">
        <v>2.65273</v>
      </c>
      <c r="V51">
        <f>(Table514[[#This Row],[time]]-2)*2</f>
        <v>1.3054600000000001</v>
      </c>
      <c r="W51">
        <v>65.586799999999997</v>
      </c>
      <c r="X51">
        <v>2.32531</v>
      </c>
      <c r="Y51">
        <f>Table514[[#This Row],[CFNM]]/Table514[[#This Row],[CAREA]]</f>
        <v>3.5453932803551934E-2</v>
      </c>
      <c r="Z51">
        <v>2.65273</v>
      </c>
      <c r="AA51">
        <f>(Table615[[#This Row],[time]]-2)*2</f>
        <v>1.3054600000000001</v>
      </c>
      <c r="AB51">
        <v>92.470600000000005</v>
      </c>
      <c r="AC51">
        <v>62.849400000000003</v>
      </c>
      <c r="AD51">
        <f>Table615[[#This Row],[CFNM]]/Table615[[#This Row],[CAREA]]</f>
        <v>0.67966899749758303</v>
      </c>
      <c r="AE51">
        <v>2.65273</v>
      </c>
      <c r="AF51">
        <f>(Table716[[#This Row],[time]]-2)*2</f>
        <v>1.3054600000000001</v>
      </c>
      <c r="AG51">
        <v>74.321799999999996</v>
      </c>
      <c r="AH51">
        <v>15.3277</v>
      </c>
      <c r="AI51">
        <f>Table716[[#This Row],[CFNM]]/Table716[[#This Row],[CAREA]]</f>
        <v>0.20623424082839761</v>
      </c>
      <c r="AJ51">
        <v>2.65273</v>
      </c>
      <c r="AK51">
        <f>(Table817[[#This Row],[time]]-2)*2</f>
        <v>1.3054600000000001</v>
      </c>
      <c r="AL51">
        <v>77.577399999999997</v>
      </c>
      <c r="AM51">
        <v>55.460999999999999</v>
      </c>
      <c r="AN51">
        <f>Table817[[#This Row],[CFNM]]/Table817[[#This Row],[CAREA]]</f>
        <v>0.7149118171013723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62.058900000000001</v>
      </c>
      <c r="D52">
        <v>6.8007</v>
      </c>
      <c r="E52">
        <f>Table110[[#This Row],[CFNM]]/Table110[[#This Row],[CAREA]]</f>
        <v>0.10958460430333118</v>
      </c>
      <c r="F52">
        <v>2.7006199999999998</v>
      </c>
      <c r="G52">
        <f>(Table211[[#This Row],[time]]-2)*2</f>
        <v>1.4012399999999996</v>
      </c>
      <c r="H52">
        <v>96.622100000000003</v>
      </c>
      <c r="I52">
        <v>41.788899999999998</v>
      </c>
      <c r="J52">
        <f>Table211[[#This Row],[CFNM]]/Table211[[#This Row],[CAREA]]</f>
        <v>0.43249836217594106</v>
      </c>
      <c r="K52">
        <v>2.7006199999999998</v>
      </c>
      <c r="L52">
        <f>(Table312[[#This Row],[time]]-2)*2</f>
        <v>1.4012399999999996</v>
      </c>
      <c r="M52">
        <v>72.690100000000001</v>
      </c>
      <c r="N52">
        <v>1.7211000000000001</v>
      </c>
      <c r="O52">
        <f>Table312[[#This Row],[CFNM]]/Table312[[#This Row],[CAREA]]</f>
        <v>2.3677227022661958E-2</v>
      </c>
      <c r="P52">
        <v>2.7006199999999998</v>
      </c>
      <c r="Q52">
        <f>(Table413[[#This Row],[time]]-2)*2</f>
        <v>1.4012399999999996</v>
      </c>
      <c r="R52">
        <v>85.151600000000002</v>
      </c>
      <c r="S52">
        <v>45.6982</v>
      </c>
      <c r="T52">
        <f>Table413[[#This Row],[CFNM]]/Table413[[#This Row],[CAREA]]</f>
        <v>0.53666871791017434</v>
      </c>
      <c r="U52">
        <v>2.7006199999999998</v>
      </c>
      <c r="V52">
        <f>(Table514[[#This Row],[time]]-2)*2</f>
        <v>1.4012399999999996</v>
      </c>
      <c r="W52">
        <v>64.744399999999999</v>
      </c>
      <c r="X52">
        <v>1.7197100000000001</v>
      </c>
      <c r="Y52">
        <f>Table514[[#This Row],[CFNM]]/Table514[[#This Row],[CAREA]]</f>
        <v>2.6561525012201829E-2</v>
      </c>
      <c r="Z52">
        <v>2.7006199999999998</v>
      </c>
      <c r="AA52">
        <f>(Table615[[#This Row],[time]]-2)*2</f>
        <v>1.4012399999999996</v>
      </c>
      <c r="AB52">
        <v>91.820700000000002</v>
      </c>
      <c r="AC52">
        <v>66.375200000000007</v>
      </c>
      <c r="AD52">
        <f>Table615[[#This Row],[CFNM]]/Table615[[#This Row],[CAREA]]</f>
        <v>0.72287839234508133</v>
      </c>
      <c r="AE52">
        <v>2.7006199999999998</v>
      </c>
      <c r="AF52">
        <f>(Table716[[#This Row],[time]]-2)*2</f>
        <v>1.4012399999999996</v>
      </c>
      <c r="AG52">
        <v>73.619600000000005</v>
      </c>
      <c r="AH52">
        <v>14.709899999999999</v>
      </c>
      <c r="AI52">
        <f>Table716[[#This Row],[CFNM]]/Table716[[#This Row],[CAREA]]</f>
        <v>0.19980956158414334</v>
      </c>
      <c r="AJ52">
        <v>2.7006199999999998</v>
      </c>
      <c r="AK52">
        <f>(Table817[[#This Row],[time]]-2)*2</f>
        <v>1.4012399999999996</v>
      </c>
      <c r="AL52">
        <v>76.901200000000003</v>
      </c>
      <c r="AM52">
        <v>58.593600000000002</v>
      </c>
      <c r="AN52">
        <f>Table817[[#This Row],[CFNM]]/Table817[[#This Row],[CAREA]]</f>
        <v>0.76193349388566112</v>
      </c>
    </row>
    <row r="53" spans="1:40" x14ac:dyDescent="0.3">
      <c r="A53">
        <v>2.75176</v>
      </c>
      <c r="B53">
        <f>(Table110[[#This Row],[time]]-2)*2</f>
        <v>1.50352</v>
      </c>
      <c r="C53">
        <v>61.181800000000003</v>
      </c>
      <c r="D53">
        <v>6.4070900000000002</v>
      </c>
      <c r="E53">
        <f>Table110[[#This Row],[CFNM]]/Table110[[#This Row],[CAREA]]</f>
        <v>0.1047221559352618</v>
      </c>
      <c r="F53">
        <v>2.75176</v>
      </c>
      <c r="G53">
        <f>(Table211[[#This Row],[time]]-2)*2</f>
        <v>1.50352</v>
      </c>
      <c r="H53">
        <v>95.808700000000002</v>
      </c>
      <c r="I53">
        <v>44.877800000000001</v>
      </c>
      <c r="J53">
        <f>Table211[[#This Row],[CFNM]]/Table211[[#This Row],[CAREA]]</f>
        <v>0.46841048881782132</v>
      </c>
      <c r="K53">
        <v>2.75176</v>
      </c>
      <c r="L53">
        <f>(Table312[[#This Row],[time]]-2)*2</f>
        <v>1.50352</v>
      </c>
      <c r="M53">
        <v>70.343500000000006</v>
      </c>
      <c r="N53">
        <v>1.41347</v>
      </c>
      <c r="O53">
        <f>Table312[[#This Row],[CFNM]]/Table312[[#This Row],[CAREA]]</f>
        <v>2.009382530013434E-2</v>
      </c>
      <c r="P53">
        <v>2.75176</v>
      </c>
      <c r="Q53">
        <f>(Table413[[#This Row],[time]]-2)*2</f>
        <v>1.50352</v>
      </c>
      <c r="R53">
        <v>84.459100000000007</v>
      </c>
      <c r="S53">
        <v>48.9069</v>
      </c>
      <c r="T53">
        <f>Table413[[#This Row],[CFNM]]/Table413[[#This Row],[CAREA]]</f>
        <v>0.57906016048004294</v>
      </c>
      <c r="U53">
        <v>2.75176</v>
      </c>
      <c r="V53">
        <f>(Table514[[#This Row],[time]]-2)*2</f>
        <v>1.50352</v>
      </c>
      <c r="W53">
        <v>63.918700000000001</v>
      </c>
      <c r="X53">
        <v>1.1787799999999999</v>
      </c>
      <c r="Y53">
        <f>Table514[[#This Row],[CFNM]]/Table514[[#This Row],[CAREA]]</f>
        <v>1.844186443090989E-2</v>
      </c>
      <c r="Z53">
        <v>2.75176</v>
      </c>
      <c r="AA53">
        <f>(Table615[[#This Row],[time]]-2)*2</f>
        <v>1.50352</v>
      </c>
      <c r="AB53">
        <v>91.304299999999998</v>
      </c>
      <c r="AC53">
        <v>69.710499999999996</v>
      </c>
      <c r="AD53">
        <f>Table615[[#This Row],[CFNM]]/Table615[[#This Row],[CAREA]]</f>
        <v>0.76349635230761304</v>
      </c>
      <c r="AE53">
        <v>2.75176</v>
      </c>
      <c r="AF53">
        <f>(Table716[[#This Row],[time]]-2)*2</f>
        <v>1.50352</v>
      </c>
      <c r="AG53">
        <v>73.168199999999999</v>
      </c>
      <c r="AH53">
        <v>14.075699999999999</v>
      </c>
      <c r="AI53">
        <f>Table716[[#This Row],[CFNM]]/Table716[[#This Row],[CAREA]]</f>
        <v>0.19237455615964311</v>
      </c>
      <c r="AJ53">
        <v>2.75176</v>
      </c>
      <c r="AK53">
        <f>(Table817[[#This Row],[time]]-2)*2</f>
        <v>1.50352</v>
      </c>
      <c r="AL53">
        <v>76.157799999999995</v>
      </c>
      <c r="AM53">
        <v>61.5871</v>
      </c>
      <c r="AN53">
        <f>Table817[[#This Row],[CFNM]]/Table817[[#This Row],[CAREA]]</f>
        <v>0.80867750906670099</v>
      </c>
    </row>
    <row r="54" spans="1:40" x14ac:dyDescent="0.3">
      <c r="A54">
        <v>2.80444</v>
      </c>
      <c r="B54">
        <f>(Table110[[#This Row],[time]]-2)*2</f>
        <v>1.6088800000000001</v>
      </c>
      <c r="C54">
        <v>59.808900000000001</v>
      </c>
      <c r="D54">
        <v>5.9969400000000004</v>
      </c>
      <c r="E54">
        <f>Table110[[#This Row],[CFNM]]/Table110[[#This Row],[CAREA]]</f>
        <v>0.10026835470975055</v>
      </c>
      <c r="F54">
        <v>2.80444</v>
      </c>
      <c r="G54">
        <f>(Table211[[#This Row],[time]]-2)*2</f>
        <v>1.6088800000000001</v>
      </c>
      <c r="H54">
        <v>94.777799999999999</v>
      </c>
      <c r="I54">
        <v>48.181600000000003</v>
      </c>
      <c r="J54">
        <f>Table211[[#This Row],[CFNM]]/Table211[[#This Row],[CAREA]]</f>
        <v>0.50836377295104973</v>
      </c>
      <c r="K54">
        <v>2.80444</v>
      </c>
      <c r="L54">
        <f>(Table312[[#This Row],[time]]-2)*2</f>
        <v>1.6088800000000001</v>
      </c>
      <c r="M54">
        <v>65.652900000000002</v>
      </c>
      <c r="N54">
        <v>1.14581</v>
      </c>
      <c r="O54">
        <f>Table312[[#This Row],[CFNM]]/Table312[[#This Row],[CAREA]]</f>
        <v>1.7452542081157114E-2</v>
      </c>
      <c r="P54">
        <v>2.80444</v>
      </c>
      <c r="Q54">
        <f>(Table413[[#This Row],[time]]-2)*2</f>
        <v>1.6088800000000001</v>
      </c>
      <c r="R54">
        <v>83.644300000000001</v>
      </c>
      <c r="S54">
        <v>52.3947</v>
      </c>
      <c r="T54">
        <f>Table413[[#This Row],[CFNM]]/Table413[[#This Row],[CAREA]]</f>
        <v>0.62639892975373102</v>
      </c>
      <c r="U54">
        <v>2.80444</v>
      </c>
      <c r="V54">
        <f>(Table514[[#This Row],[time]]-2)*2</f>
        <v>1.6088800000000001</v>
      </c>
      <c r="W54">
        <v>62.555799999999998</v>
      </c>
      <c r="X54">
        <v>0.75415600000000005</v>
      </c>
      <c r="Y54">
        <f>Table514[[#This Row],[CFNM]]/Table514[[#This Row],[CAREA]]</f>
        <v>1.2055732641897316E-2</v>
      </c>
      <c r="Z54">
        <v>2.80444</v>
      </c>
      <c r="AA54">
        <f>(Table615[[#This Row],[time]]-2)*2</f>
        <v>1.6088800000000001</v>
      </c>
      <c r="AB54">
        <v>90.766900000000007</v>
      </c>
      <c r="AC54">
        <v>73.500500000000002</v>
      </c>
      <c r="AD54">
        <f>Table615[[#This Row],[CFNM]]/Table615[[#This Row],[CAREA]]</f>
        <v>0.80977206448606265</v>
      </c>
      <c r="AE54">
        <v>2.80444</v>
      </c>
      <c r="AF54">
        <f>(Table716[[#This Row],[time]]-2)*2</f>
        <v>1.6088800000000001</v>
      </c>
      <c r="AG54">
        <v>72.097700000000003</v>
      </c>
      <c r="AH54">
        <v>13.3748</v>
      </c>
      <c r="AI54">
        <f>Table716[[#This Row],[CFNM]]/Table716[[#This Row],[CAREA]]</f>
        <v>0.18550938518149676</v>
      </c>
      <c r="AJ54">
        <v>2.80444</v>
      </c>
      <c r="AK54">
        <f>(Table817[[#This Row],[time]]-2)*2</f>
        <v>1.6088800000000001</v>
      </c>
      <c r="AL54">
        <v>75.461200000000005</v>
      </c>
      <c r="AM54">
        <v>64.837000000000003</v>
      </c>
      <c r="AN54">
        <f>Table817[[#This Row],[CFNM]]/Table817[[#This Row],[CAREA]]</f>
        <v>0.85920976607846145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59.336799999999997</v>
      </c>
      <c r="D55">
        <v>5.6426600000000002</v>
      </c>
      <c r="E55">
        <f>Table110[[#This Row],[CFNM]]/Table110[[#This Row],[CAREA]]</f>
        <v>9.509545509700558E-2</v>
      </c>
      <c r="F55">
        <v>2.8583699999999999</v>
      </c>
      <c r="G55">
        <f>(Table211[[#This Row],[time]]-2)*2</f>
        <v>1.7167399999999997</v>
      </c>
      <c r="H55">
        <v>93.926900000000003</v>
      </c>
      <c r="I55">
        <v>51.198500000000003</v>
      </c>
      <c r="J55">
        <f>Table211[[#This Row],[CFNM]]/Table211[[#This Row],[CAREA]]</f>
        <v>0.54508878713126907</v>
      </c>
      <c r="K55">
        <v>2.8583699999999999</v>
      </c>
      <c r="L55">
        <f>(Table312[[#This Row],[time]]-2)*2</f>
        <v>1.7167399999999997</v>
      </c>
      <c r="M55">
        <v>64.388999999999996</v>
      </c>
      <c r="N55">
        <v>0.91139300000000001</v>
      </c>
      <c r="O55">
        <f>Table312[[#This Row],[CFNM]]/Table312[[#This Row],[CAREA]]</f>
        <v>1.4154482908571341E-2</v>
      </c>
      <c r="P55">
        <v>2.8583699999999999</v>
      </c>
      <c r="Q55">
        <f>(Table413[[#This Row],[time]]-2)*2</f>
        <v>1.7167399999999997</v>
      </c>
      <c r="R55">
        <v>82.957599999999999</v>
      </c>
      <c r="S55">
        <v>55.627400000000002</v>
      </c>
      <c r="T55">
        <f>Table413[[#This Row],[CFNM]]/Table413[[#This Row],[CAREA]]</f>
        <v>0.67055218569486097</v>
      </c>
      <c r="U55">
        <v>2.8583699999999999</v>
      </c>
      <c r="V55">
        <f>(Table514[[#This Row],[time]]-2)*2</f>
        <v>1.7167399999999997</v>
      </c>
      <c r="W55">
        <v>61.612299999999998</v>
      </c>
      <c r="X55">
        <v>0.510459</v>
      </c>
      <c r="Y55">
        <f>Table514[[#This Row],[CFNM]]/Table514[[#This Row],[CAREA]]</f>
        <v>8.285017764310048E-3</v>
      </c>
      <c r="Z55">
        <v>2.8583699999999999</v>
      </c>
      <c r="AA55">
        <f>(Table615[[#This Row],[time]]-2)*2</f>
        <v>1.7167399999999997</v>
      </c>
      <c r="AB55">
        <v>90.212000000000003</v>
      </c>
      <c r="AC55">
        <v>77.0548</v>
      </c>
      <c r="AD55">
        <f>Table615[[#This Row],[CFNM]]/Table615[[#This Row],[CAREA]]</f>
        <v>0.85415244091695119</v>
      </c>
      <c r="AE55">
        <v>2.8583699999999999</v>
      </c>
      <c r="AF55">
        <f>(Table716[[#This Row],[time]]-2)*2</f>
        <v>1.7167399999999997</v>
      </c>
      <c r="AG55">
        <v>71.069999999999993</v>
      </c>
      <c r="AH55">
        <v>12.6922</v>
      </c>
      <c r="AI55">
        <f>Table716[[#This Row],[CFNM]]/Table716[[#This Row],[CAREA]]</f>
        <v>0.17858730828760377</v>
      </c>
      <c r="AJ55">
        <v>2.8583699999999999</v>
      </c>
      <c r="AK55">
        <f>(Table817[[#This Row],[time]]-2)*2</f>
        <v>1.7167399999999997</v>
      </c>
      <c r="AL55">
        <v>74.6952</v>
      </c>
      <c r="AM55">
        <v>67.778499999999994</v>
      </c>
      <c r="AN55">
        <f>Table817[[#This Row],[CFNM]]/Table817[[#This Row],[CAREA]]</f>
        <v>0.90740101104220883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58.321800000000003</v>
      </c>
      <c r="D56">
        <v>5.2330399999999999</v>
      </c>
      <c r="E56">
        <f>Table110[[#This Row],[CFNM]]/Table110[[#This Row],[CAREA]]</f>
        <v>8.9726997452067664E-2</v>
      </c>
      <c r="F56">
        <v>2.9134199999999999</v>
      </c>
      <c r="G56">
        <f>(Table211[[#This Row],[time]]-2)*2</f>
        <v>1.8268399999999998</v>
      </c>
      <c r="H56">
        <v>92.6738</v>
      </c>
      <c r="I56">
        <v>54.962800000000001</v>
      </c>
      <c r="J56">
        <f>Table211[[#This Row],[CFNM]]/Table211[[#This Row],[CAREA]]</f>
        <v>0.59307808679475749</v>
      </c>
      <c r="K56">
        <v>2.9134199999999999</v>
      </c>
      <c r="L56">
        <f>(Table312[[#This Row],[time]]-2)*2</f>
        <v>1.8268399999999998</v>
      </c>
      <c r="M56">
        <v>59.258699999999997</v>
      </c>
      <c r="N56">
        <v>0.646509</v>
      </c>
      <c r="O56">
        <f>Table312[[#This Row],[CFNM]]/Table312[[#This Row],[CAREA]]</f>
        <v>1.0909942337580811E-2</v>
      </c>
      <c r="P56">
        <v>2.9134199999999999</v>
      </c>
      <c r="Q56">
        <f>(Table413[[#This Row],[time]]-2)*2</f>
        <v>1.8268399999999998</v>
      </c>
      <c r="R56">
        <v>82.079800000000006</v>
      </c>
      <c r="S56">
        <v>59.673000000000002</v>
      </c>
      <c r="T56">
        <f>Table413[[#This Row],[CFNM]]/Table413[[#This Row],[CAREA]]</f>
        <v>0.72701200538987665</v>
      </c>
      <c r="U56">
        <v>2.9134199999999999</v>
      </c>
      <c r="V56">
        <f>(Table514[[#This Row],[time]]-2)*2</f>
        <v>1.8268399999999998</v>
      </c>
      <c r="W56">
        <v>61.1098</v>
      </c>
      <c r="X56">
        <v>0.34672399999999998</v>
      </c>
      <c r="Y56">
        <f>Table514[[#This Row],[CFNM]]/Table514[[#This Row],[CAREA]]</f>
        <v>5.6737871830704724E-3</v>
      </c>
      <c r="Z56">
        <v>2.9134199999999999</v>
      </c>
      <c r="AA56">
        <f>(Table615[[#This Row],[time]]-2)*2</f>
        <v>1.8268399999999998</v>
      </c>
      <c r="AB56">
        <v>89.5381</v>
      </c>
      <c r="AC56">
        <v>81.507800000000003</v>
      </c>
      <c r="AD56">
        <f>Table615[[#This Row],[CFNM]]/Table615[[#This Row],[CAREA]]</f>
        <v>0.91031415676678418</v>
      </c>
      <c r="AE56">
        <v>2.9134199999999999</v>
      </c>
      <c r="AF56">
        <f>(Table716[[#This Row],[time]]-2)*2</f>
        <v>1.8268399999999998</v>
      </c>
      <c r="AG56">
        <v>70.7303</v>
      </c>
      <c r="AH56">
        <v>11.7791</v>
      </c>
      <c r="AI56">
        <f>Table716[[#This Row],[CFNM]]/Table716[[#This Row],[CAREA]]</f>
        <v>0.16653541692881269</v>
      </c>
      <c r="AJ56">
        <v>2.9134199999999999</v>
      </c>
      <c r="AK56">
        <f>(Table817[[#This Row],[time]]-2)*2</f>
        <v>1.8268399999999998</v>
      </c>
      <c r="AL56">
        <v>73.910600000000002</v>
      </c>
      <c r="AM56">
        <v>71.419899999999998</v>
      </c>
      <c r="AN56">
        <f>Table817[[#This Row],[CFNM]]/Table817[[#This Row],[CAREA]]</f>
        <v>0.96630118007430599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57.480200000000004</v>
      </c>
      <c r="D57">
        <v>4.9654199999999999</v>
      </c>
      <c r="E57">
        <f>Table110[[#This Row],[CFNM]]/Table110[[#This Row],[CAREA]]</f>
        <v>8.6384876879342792E-2</v>
      </c>
      <c r="F57">
        <v>2.9619599999999999</v>
      </c>
      <c r="G57">
        <f>(Table211[[#This Row],[time]]-2)*2</f>
        <v>1.9239199999999999</v>
      </c>
      <c r="H57">
        <v>91.652299999999997</v>
      </c>
      <c r="I57">
        <v>57.711599999999997</v>
      </c>
      <c r="J57">
        <f>Table211[[#This Row],[CFNM]]/Table211[[#This Row],[CAREA]]</f>
        <v>0.62967977890353</v>
      </c>
      <c r="K57">
        <v>2.9619599999999999</v>
      </c>
      <c r="L57">
        <f>(Table312[[#This Row],[time]]-2)*2</f>
        <v>1.9239199999999999</v>
      </c>
      <c r="M57">
        <v>57.659199999999998</v>
      </c>
      <c r="N57">
        <v>0.46903299999999998</v>
      </c>
      <c r="O57">
        <f>Table312[[#This Row],[CFNM]]/Table312[[#This Row],[CAREA]]</f>
        <v>8.1345734939090378E-3</v>
      </c>
      <c r="P57">
        <v>2.9619599999999999</v>
      </c>
      <c r="Q57">
        <f>(Table413[[#This Row],[time]]-2)*2</f>
        <v>1.9239199999999999</v>
      </c>
      <c r="R57">
        <v>81.404799999999994</v>
      </c>
      <c r="S57">
        <v>62.645800000000001</v>
      </c>
      <c r="T57">
        <f>Table413[[#This Row],[CFNM]]/Table413[[#This Row],[CAREA]]</f>
        <v>0.7695590432013838</v>
      </c>
      <c r="U57">
        <v>2.9619599999999999</v>
      </c>
      <c r="V57">
        <f>(Table514[[#This Row],[time]]-2)*2</f>
        <v>1.9239199999999999</v>
      </c>
      <c r="W57">
        <v>60.7729</v>
      </c>
      <c r="X57">
        <v>0.24256800000000001</v>
      </c>
      <c r="Y57">
        <f>Table514[[#This Row],[CFNM]]/Table514[[#This Row],[CAREA]]</f>
        <v>3.9913843176810722E-3</v>
      </c>
      <c r="Z57">
        <v>2.9619599999999999</v>
      </c>
      <c r="AA57">
        <f>(Table615[[#This Row],[time]]-2)*2</f>
        <v>1.9239199999999999</v>
      </c>
      <c r="AB57">
        <v>89.082700000000003</v>
      </c>
      <c r="AC57">
        <v>84.717500000000001</v>
      </c>
      <c r="AD57">
        <f>Table615[[#This Row],[CFNM]]/Table615[[#This Row],[CAREA]]</f>
        <v>0.95099834199008337</v>
      </c>
      <c r="AE57">
        <v>2.9619599999999999</v>
      </c>
      <c r="AF57">
        <f>(Table716[[#This Row],[time]]-2)*2</f>
        <v>1.9239199999999999</v>
      </c>
      <c r="AG57">
        <v>70.489400000000003</v>
      </c>
      <c r="AH57">
        <v>11.101000000000001</v>
      </c>
      <c r="AI57">
        <f>Table716[[#This Row],[CFNM]]/Table716[[#This Row],[CAREA]]</f>
        <v>0.15748467145414771</v>
      </c>
      <c r="AJ57">
        <v>2.9619599999999999</v>
      </c>
      <c r="AK57">
        <f>(Table817[[#This Row],[time]]-2)*2</f>
        <v>1.9239199999999999</v>
      </c>
      <c r="AL57">
        <v>73.299300000000002</v>
      </c>
      <c r="AM57">
        <v>74.080799999999996</v>
      </c>
      <c r="AN57">
        <f>Table817[[#This Row],[CFNM]]/Table817[[#This Row],[CAREA]]</f>
        <v>1.0106617662105912</v>
      </c>
    </row>
    <row r="58" spans="1:40" x14ac:dyDescent="0.3">
      <c r="A58">
        <v>3</v>
      </c>
      <c r="B58">
        <f>(Table110[[#This Row],[time]]-2)*2</f>
        <v>2</v>
      </c>
      <c r="C58">
        <v>56.638500000000001</v>
      </c>
      <c r="D58">
        <v>4.7604499999999996</v>
      </c>
      <c r="E58">
        <f>Table110[[#This Row],[CFNM]]/Table110[[#This Row],[CAREA]]</f>
        <v>8.4049718830830608E-2</v>
      </c>
      <c r="F58">
        <v>3</v>
      </c>
      <c r="G58">
        <f>(Table211[[#This Row],[time]]-2)*2</f>
        <v>2</v>
      </c>
      <c r="H58">
        <v>90.806100000000001</v>
      </c>
      <c r="I58">
        <v>60.260300000000001</v>
      </c>
      <c r="J58">
        <f>Table211[[#This Row],[CFNM]]/Table211[[#This Row],[CAREA]]</f>
        <v>0.66361510955761782</v>
      </c>
      <c r="K58">
        <v>3</v>
      </c>
      <c r="L58">
        <f>(Table312[[#This Row],[time]]-2)*2</f>
        <v>2</v>
      </c>
      <c r="M58">
        <v>54.1126</v>
      </c>
      <c r="N58">
        <v>0.332042</v>
      </c>
      <c r="O58">
        <f>Table312[[#This Row],[CFNM]]/Table312[[#This Row],[CAREA]]</f>
        <v>6.1361309565609486E-3</v>
      </c>
      <c r="P58">
        <v>3</v>
      </c>
      <c r="Q58">
        <f>(Table413[[#This Row],[time]]-2)*2</f>
        <v>2</v>
      </c>
      <c r="R58">
        <v>80.818899999999999</v>
      </c>
      <c r="S58">
        <v>65.437600000000003</v>
      </c>
      <c r="T58">
        <f>Table413[[#This Row],[CFNM]]/Table413[[#This Row],[CAREA]]</f>
        <v>0.80968189371545518</v>
      </c>
      <c r="U58">
        <v>3</v>
      </c>
      <c r="V58">
        <f>(Table514[[#This Row],[time]]-2)*2</f>
        <v>2</v>
      </c>
      <c r="W58">
        <v>60.180399999999999</v>
      </c>
      <c r="X58">
        <v>0.131688</v>
      </c>
      <c r="Y58">
        <f>Table514[[#This Row],[CFNM]]/Table514[[#This Row],[CAREA]]</f>
        <v>2.1882207496128308E-3</v>
      </c>
      <c r="Z58">
        <v>3</v>
      </c>
      <c r="AA58">
        <f>(Table615[[#This Row],[time]]-2)*2</f>
        <v>2</v>
      </c>
      <c r="AB58">
        <v>88.604600000000005</v>
      </c>
      <c r="AC58">
        <v>87.589200000000005</v>
      </c>
      <c r="AD58">
        <f>Table615[[#This Row],[CFNM]]/Table615[[#This Row],[CAREA]]</f>
        <v>0.98854009836961065</v>
      </c>
      <c r="AE58">
        <v>3</v>
      </c>
      <c r="AF58">
        <f>(Table716[[#This Row],[time]]-2)*2</f>
        <v>2</v>
      </c>
      <c r="AG58">
        <v>69.361699999999999</v>
      </c>
      <c r="AH58">
        <v>10.482799999999999</v>
      </c>
      <c r="AI58">
        <f>Table716[[#This Row],[CFNM]]/Table716[[#This Row],[CAREA]]</f>
        <v>0.15113239727399991</v>
      </c>
      <c r="AJ58">
        <v>3</v>
      </c>
      <c r="AK58">
        <f>(Table817[[#This Row],[time]]-2)*2</f>
        <v>2</v>
      </c>
      <c r="AL58">
        <v>72.773700000000005</v>
      </c>
      <c r="AM58">
        <v>76.586200000000005</v>
      </c>
      <c r="AN58">
        <f>Table817[[#This Row],[CFNM]]/Table817[[#This Row],[CAREA]]</f>
        <v>1.0523884315350189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EAE6D-5CAB-4D94-893D-E18849D93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9E5585-E518-4CA0-9A34-6A899DAB8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952C0-4493-4E14-865C-5352496C24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2020-12-15T20:04:29Z</dcterms:created>
  <dcterms:modified xsi:type="dcterms:W3CDTF">2020-12-16T16:41:03Z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