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PhysPhysTether/"/>
    </mc:Choice>
  </mc:AlternateContent>
  <xr:revisionPtr revIDLastSave="0" documentId="8_{9E6B8B63-86E2-4561-910C-EBD916A15965}" xr6:coauthVersionLast="45" xr6:coauthVersionMax="45" xr10:uidLastSave="{00000000-0000-0000-0000-000000000000}"/>
  <bookViews>
    <workbookView xWindow="13212" yWindow="4296" windowWidth="17280" windowHeight="9024" xr2:uid="{E922601A-BEF4-4F4C-80E7-BC8B8067A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<sst xmlns="http://schemas.openxmlformats.org/spreadsheetml/2006/main" count="106" uniqueCount="20">
  <si>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</si>
  <si>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</si>
  <si>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</si>
  <si>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</si>
  <si>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</si>
  <si>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</si>
  <si>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</si>
  <si>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</si>
  <si>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</si>
  <si>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</si>
  <si>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</si>
  <si>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</si>
  <si>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</si>
  <si>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</si>
  <si>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</si>
  <si>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</si>
  <si>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4PN Phys Phys Tether </t>
  </si>
  <si>
    <t xml:space="preserve">S2_4N_PhysPhys_Tether.odb </t>
  </si>
  <si>
    <t xml:space="preserve">4P PhysPhys Tether  </t>
  </si>
  <si>
    <t>S2_4P_PhysPhys_Tether.odb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</si>
</sst>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AC648-1361-4352-9C31-C4BE895BAB82}" name="Table1" displayName="Table1" ref="A9:E30" totalsRowShown="0">
  <autoFilter ref="A9:E30" xr:uid="{6761B04B-45FA-473F-87D7-FED032698452}"/>
  <tableColumns count="5">
    <tableColumn id="1" xr3:uid="{04FEAA27-74A6-4E73-A5FA-8621546ECEA7}" name="time"/>
    <tableColumn id="2" xr3:uid="{C4BEA4DA-1FFC-40E1-A26C-38754A38C8A7}" name="moment" dataDxfId="31">
      <calculatedColumnFormula>-(Table1[[#This Row],[time]]-2)*2</calculatedColumnFormula>
    </tableColumn>
    <tableColumn id="3" xr3:uid="{0651934E-0256-46DF-BB5A-3BEE070C4A29}" name="CAREA"/>
    <tableColumn id="4" xr3:uid="{6593A0E6-9367-4EBA-8D96-4EBF77644E7B}" name="CFNM"/>
    <tableColumn id="5" xr3:uid="{64E9F4C5-D835-4A33-A8B2-750E155A4F2A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BE0337-8C3C-42F8-BEF0-6340E9F6E2AF}" name="Table211" displayName="Table211" ref="F37:J58" totalsRowShown="0">
  <autoFilter ref="F37:J58" xr:uid="{A2749C98-8F26-4381-B08E-6EB7444A7A87}"/>
  <tableColumns count="5">
    <tableColumn id="1" xr3:uid="{2AD2BE71-EC3F-463A-8781-5BB25F28FD26}" name="time"/>
    <tableColumn id="2" xr3:uid="{619FBC6C-4C1A-4285-A50F-0B183ACC3987}" name="moment" dataDxfId="13">
      <calculatedColumnFormula>(Table211[[#This Row],[time]]-2)*2</calculatedColumnFormula>
    </tableColumn>
    <tableColumn id="3" xr3:uid="{C2B721F8-C752-43BD-9C7C-1934BF7065AB}" name="CAREA"/>
    <tableColumn id="4" xr3:uid="{7BC1C499-CF8E-4BE7-95F5-0C386AB2BB2F}" name="CFNM"/>
    <tableColumn id="5" xr3:uid="{4465EFB7-DB8D-48B3-9002-B23BD2C6275D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AB8CE8-E6E0-4F2E-9971-352895A3EE05}" name="Table312" displayName="Table312" ref="K37:O58" totalsRowShown="0">
  <autoFilter ref="K37:O58" xr:uid="{B40D2A75-CB5C-456E-AC2C-991FBC0B17F6}"/>
  <tableColumns count="5">
    <tableColumn id="1" xr3:uid="{337398FB-8044-48A4-8CD2-C76F619D316A}" name="time"/>
    <tableColumn id="2" xr3:uid="{9B596C2E-586D-4EFF-9954-C2F34FFFD740}" name="moment" dataDxfId="11">
      <calculatedColumnFormula>(Table312[[#This Row],[time]]-2)*2</calculatedColumnFormula>
    </tableColumn>
    <tableColumn id="3" xr3:uid="{CB44B5F4-48A3-4464-A804-EA06155B48A8}" name="CAREA"/>
    <tableColumn id="4" xr3:uid="{37BD47F9-2801-43D2-AD82-E28AEC8DBA2A}" name="CFNM"/>
    <tableColumn id="5" xr3:uid="{827A8317-64AE-4C4F-9689-DCB3C7A0D5BC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B14EFA-6FA3-40B7-833C-D78642A0668E}" name="Table413" displayName="Table413" ref="P37:T58" totalsRowShown="0">
  <autoFilter ref="P37:T58" xr:uid="{C6F1A3E0-103D-4687-850F-703A55044DA5}"/>
  <tableColumns count="5">
    <tableColumn id="1" xr3:uid="{C496DF04-1485-46C8-A85A-F75DE101E19D}" name="time"/>
    <tableColumn id="2" xr3:uid="{690DD1F7-A067-4268-AD32-4357BF665D2A}" name="moment" dataDxfId="9">
      <calculatedColumnFormula>(Table413[[#This Row],[time]]-2)*2</calculatedColumnFormula>
    </tableColumn>
    <tableColumn id="3" xr3:uid="{E3D9B8A5-DFF2-4EF0-896C-C851EE079B33}" name="CAREA"/>
    <tableColumn id="4" xr3:uid="{C5EAD975-73C3-4A53-87E4-B6534D0835BE}" name="CFNM"/>
    <tableColumn id="5" xr3:uid="{ECC325E6-BCFD-472F-B356-D8E41B8C4DFF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3EA67D-35E9-4A69-BCE8-CE653E6F48FC}" name="Table514" displayName="Table514" ref="U37:Y58" totalsRowShown="0">
  <autoFilter ref="U37:Y58" xr:uid="{8EAF3B25-BA00-4895-B36E-D2CEA88D2888}"/>
  <tableColumns count="5">
    <tableColumn id="1" xr3:uid="{1AF38267-E6E8-4A94-9473-2E7441382DE7}" name="time"/>
    <tableColumn id="2" xr3:uid="{A6374D93-482E-45C6-8E1E-BEAC6E5CCE04}" name="moment" dataDxfId="7">
      <calculatedColumnFormula>(Table514[[#This Row],[time]]-2)*2</calculatedColumnFormula>
    </tableColumn>
    <tableColumn id="3" xr3:uid="{016D6BFD-03EC-4FFE-B4E7-B4769DDADCB3}" name="CAREA"/>
    <tableColumn id="4" xr3:uid="{919E8E3C-A400-4292-AA72-E911636B2380}" name="CFNM"/>
    <tableColumn id="5" xr3:uid="{E36EAF51-3E64-4C8D-B237-AC9AA25E182F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1C0CA2-E6AD-4691-8EF0-CC6F2DEEF4C4}" name="Table615" displayName="Table615" ref="Z37:AD58" totalsRowShown="0">
  <autoFilter ref="Z37:AD58" xr:uid="{627CD5AB-F286-4315-BFEF-C7EFE2A065DA}"/>
  <tableColumns count="5">
    <tableColumn id="1" xr3:uid="{82117053-1B6B-4BC6-8556-31A864FC32FC}" name="time"/>
    <tableColumn id="2" xr3:uid="{94FD6101-75A0-45DE-A964-BF92F18483A1}" name="moment" dataDxfId="5">
      <calculatedColumnFormula>(Table615[[#This Row],[time]]-2)*2</calculatedColumnFormula>
    </tableColumn>
    <tableColumn id="3" xr3:uid="{3FD44F6B-C5B4-4593-9236-6881FC32670C}" name="CAREA"/>
    <tableColumn id="4" xr3:uid="{E430C778-ABF4-4859-B879-2AD92EE026EF}" name="CFNM"/>
    <tableColumn id="5" xr3:uid="{BD1868DC-AF29-4A65-8EEF-3D0BB87BEEC3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EF110C-FD0E-44CA-858A-57503E356C81}" name="Table716" displayName="Table716" ref="AE37:AI58" totalsRowShown="0">
  <autoFilter ref="AE37:AI58" xr:uid="{609B8CAC-7DFE-4F62-9670-EF8048F9CD0F}"/>
  <tableColumns count="5">
    <tableColumn id="1" xr3:uid="{54FDF422-B27F-4E03-9DF6-C28755844DF7}" name="time"/>
    <tableColumn id="2" xr3:uid="{34CCFFA2-960E-461C-A761-C33B21F1AFC9}" name="moment" dataDxfId="3">
      <calculatedColumnFormula>(Table716[[#This Row],[time]]-2)*2</calculatedColumnFormula>
    </tableColumn>
    <tableColumn id="3" xr3:uid="{EFF1449C-BB43-4103-8BA9-8986835D71A4}" name="CAREA"/>
    <tableColumn id="4" xr3:uid="{612D9BF6-91A8-4D1F-8A2A-FED7C72E47B6}" name="CFNM"/>
    <tableColumn id="5" xr3:uid="{EF65B6B2-3AA1-4D9A-AC99-14DA4AB00D61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9227E83-B52C-44F3-8519-062F81F3A119}" name="Table817" displayName="Table817" ref="AJ37:AN58" totalsRowShown="0">
  <autoFilter ref="AJ37:AN58" xr:uid="{AF17D1C8-971B-4126-A545-DB72C66413EC}"/>
  <tableColumns count="5">
    <tableColumn id="1" xr3:uid="{37A49324-AD24-46AD-830E-72B164BF9B18}" name="time"/>
    <tableColumn id="2" xr3:uid="{A9FBA36A-8635-4DCE-A501-3089AC62090B}" name="moment" dataDxfId="1">
      <calculatedColumnFormula>(Table817[[#This Row],[time]]-2)*2</calculatedColumnFormula>
    </tableColumn>
    <tableColumn id="3" xr3:uid="{18D0693D-4FF1-40A6-B041-70FB2F32F1AE}" name="CAREA"/>
    <tableColumn id="4" xr3:uid="{481734D3-2655-422A-9414-699950D01687}" name="CFNM"/>
    <tableColumn id="5" xr3:uid="{A2D65E5B-663D-4E69-B2E1-18B7D4ED0BE0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39047-27FE-45DE-BA87-4188A117777C}" name="Table2" displayName="Table2" ref="F9:J30" totalsRowShown="0">
  <autoFilter ref="F9:J30" xr:uid="{DB940021-AF08-4E14-86AB-5633663F638D}"/>
  <tableColumns count="5">
    <tableColumn id="1" xr3:uid="{9EB00F19-4ABA-43C9-A225-3D31C7B8EFE5}" name="time"/>
    <tableColumn id="2" xr3:uid="{0F7209BF-469D-402B-978E-80643702E880}" name="moment" dataDxfId="29">
      <calculatedColumnFormula>-(Table2[[#This Row],[time]]-2)*2</calculatedColumnFormula>
    </tableColumn>
    <tableColumn id="3" xr3:uid="{013BD6AA-D2F5-4C20-A408-0F653CC277F2}" name="CAREA"/>
    <tableColumn id="4" xr3:uid="{0F7821BB-41FE-4C32-8ED2-12524DB8BF3B}" name="CFNM"/>
    <tableColumn id="5" xr3:uid="{ED9E93DC-E968-4386-86E2-C7423F282535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F2F416-9491-4B17-99FC-3F8AC6F26CA7}" name="Table3" displayName="Table3" ref="K9:O30" totalsRowShown="0">
  <autoFilter ref="K9:O30" xr:uid="{A402DDA0-B450-435F-B5C0-157185786931}"/>
  <tableColumns count="5">
    <tableColumn id="1" xr3:uid="{3B22AA0A-18D7-412B-8A4E-2E53DC98DC82}" name="time"/>
    <tableColumn id="2" xr3:uid="{2CA293A7-CC72-4232-AF31-CA01357BBAAA}" name="moment" dataDxfId="27">
      <calculatedColumnFormula>-(Table3[[#This Row],[time]]-2)*2</calculatedColumnFormula>
    </tableColumn>
    <tableColumn id="3" xr3:uid="{13DAE6B3-6161-4035-B558-E673E254E0D6}" name="CAREA"/>
    <tableColumn id="4" xr3:uid="{A7FBD536-B343-4A4C-A2C6-3A471305C122}" name="CFNM"/>
    <tableColumn id="5" xr3:uid="{55A596B0-5AC2-47E3-85DA-1BA48071329D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23EFC-7AE4-4D61-909F-7E44AC33F44C}" name="Table4" displayName="Table4" ref="P9:T30" totalsRowShown="0">
  <autoFilter ref="P9:T30" xr:uid="{C006CAD7-CAC7-411F-8F0B-1D154B15FA57}"/>
  <tableColumns count="5">
    <tableColumn id="1" xr3:uid="{9465297A-12F6-430F-91DE-8D23DD6CFB6A}" name="time"/>
    <tableColumn id="2" xr3:uid="{7883D7F2-1E6F-487B-87A9-45C1CEC179B5}" name="moment" dataDxfId="25">
      <calculatedColumnFormula>-(Table4[[#This Row],[time]]-2)*2</calculatedColumnFormula>
    </tableColumn>
    <tableColumn id="3" xr3:uid="{5EDBE708-B81A-4228-AD15-CE34F53F13BF}" name="CAREA"/>
    <tableColumn id="4" xr3:uid="{8387FDF8-6B69-4B1D-8650-095AE45C3C66}" name="CFNM"/>
    <tableColumn id="5" xr3:uid="{49D2AD79-D460-4A97-9333-CE13C5E903BD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0C45C9-4C64-4AB3-9B15-530709BE879F}" name="Table5" displayName="Table5" ref="U9:Y30" totalsRowShown="0">
  <autoFilter ref="U9:Y30" xr:uid="{6AFAC579-031F-4A1B-A10B-6C31110CE767}"/>
  <tableColumns count="5">
    <tableColumn id="1" xr3:uid="{02CD2080-378D-41A0-A076-CEC7FD3886D1}" name="time"/>
    <tableColumn id="2" xr3:uid="{D818CA83-5574-459D-952F-2A0AE145B1E0}" name="moment" dataDxfId="23">
      <calculatedColumnFormula>-(Table5[[#This Row],[time]]-2)*2</calculatedColumnFormula>
    </tableColumn>
    <tableColumn id="3" xr3:uid="{0E3DFCE0-2DE9-4CC6-A9D6-5C748116D79D}" name="CAREA"/>
    <tableColumn id="4" xr3:uid="{D3900326-074D-4889-9870-6AE1EE961205}" name="CFNM"/>
    <tableColumn id="5" xr3:uid="{A0AACD41-5A82-48EA-8D01-A36E9AB08E6E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519A58-015B-46C3-AD7E-92B1689F870C}" name="Table6" displayName="Table6" ref="Z9:AD30" totalsRowShown="0">
  <autoFilter ref="Z9:AD30" xr:uid="{DDBBE6FE-719F-4B27-B198-04B99D011602}"/>
  <tableColumns count="5">
    <tableColumn id="1" xr3:uid="{2C5AE740-CA5C-4172-A272-6E34A2E557AC}" name="time"/>
    <tableColumn id="2" xr3:uid="{9D1AACC6-2A57-4175-80C1-1FDE2E4D2CE6}" name="moment" dataDxfId="21">
      <calculatedColumnFormula>-(Table6[[#This Row],[time]]-2)*2</calculatedColumnFormula>
    </tableColumn>
    <tableColumn id="3" xr3:uid="{70E2CA92-82F0-46F9-B8CA-FB05F582AEF1}" name="CAREA"/>
    <tableColumn id="4" xr3:uid="{F09EEFD1-6DE3-4E33-9DD5-35F4BD14779B}" name="CFNM"/>
    <tableColumn id="5" xr3:uid="{92BA18CF-C173-4137-8AE2-51CDD8CED7F9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B5E110-26EB-4E7C-8A4D-12A0D9B89F19}" name="Table7" displayName="Table7" ref="AE9:AI30" totalsRowShown="0">
  <autoFilter ref="AE9:AI30" xr:uid="{987D920D-ED19-419F-82F6-86589672FB4A}"/>
  <tableColumns count="5">
    <tableColumn id="1" xr3:uid="{A97D8B3D-F684-455D-A8EC-686548AE9E12}" name="time"/>
    <tableColumn id="2" xr3:uid="{E03FE901-25B4-4AA0-9AF9-664580342611}" name="moment" dataDxfId="19">
      <calculatedColumnFormula>-(Table7[[#This Row],[time]]-2)*2</calculatedColumnFormula>
    </tableColumn>
    <tableColumn id="3" xr3:uid="{598AB1D7-5DE3-428D-A13A-E0608A97D26E}" name="CAREA"/>
    <tableColumn id="4" xr3:uid="{95D7E484-7B9E-4986-AC24-308B9F81618B}" name="CFNM"/>
    <tableColumn id="5" xr3:uid="{B6384B64-1A39-452F-9D39-C2EA41D804F8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5891A2-2F07-4B99-BF7A-81A3FBA057CE}" name="Table8" displayName="Table8" ref="AJ9:AN30" totalsRowShown="0">
  <autoFilter ref="AJ9:AN30" xr:uid="{C90FC287-3151-4744-9CD4-3293CFEEF06C}"/>
  <tableColumns count="5">
    <tableColumn id="1" xr3:uid="{619673BA-0105-4518-AE75-1647ECC5E7C9}" name="time"/>
    <tableColumn id="2" xr3:uid="{127827E9-699A-4F14-B0CB-858AC93AE87F}" name="moment" dataDxfId="17">
      <calculatedColumnFormula>-(Table8[[#This Row],[time]]-2)*2</calculatedColumnFormula>
    </tableColumn>
    <tableColumn id="3" xr3:uid="{79380BED-FBDE-4297-BBE3-850A8685BE3E}" name="CAREA"/>
    <tableColumn id="4" xr3:uid="{2D99179A-EF2A-4B9D-96E5-38A11A6742AF}" name="CFNM"/>
    <tableColumn id="5" xr3:uid="{D7DD1A06-E15C-4147-BD0C-79A7D0876095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0C8D8F-5248-4617-B0EC-6FC2BE94EA72}" name="Table110" displayName="Table110" ref="A37:E58" totalsRowShown="0">
  <autoFilter ref="A37:E58" xr:uid="{6685E0AC-BF5B-4B0C-9142-084C6C9003CF}"/>
  <tableColumns count="5">
    <tableColumn id="1" xr3:uid="{65BEA1FC-0028-466A-BA05-EE82E6CFA3D8}" name="time"/>
    <tableColumn id="2" xr3:uid="{917F9579-630E-4C4C-B326-1FDA1B2372B4}" name="moment" dataDxfId="15">
      <calculatedColumnFormula>(Table110[[#This Row],[time]]-2)*2</calculatedColumnFormula>
    </tableColumn>
    <tableColumn id="3" xr3:uid="{91340A3E-4EEC-4C48-A9F6-E12863B526F0}" name="CAREA"/>
    <tableColumn id="4" xr3:uid="{1ED28BBD-018D-430E-AA71-C17E14DA7A98}" name="CFNM"/>
    <tableColumn id="5" xr3:uid="{842EB80B-9707-4FB4-91BF-2A6E0421737B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4353-AE52-4911-B9B4-C455061424BC}">
  <dimension ref="A1:AN58"/>
  <sheetViews>
    <sheetView tabSelected="1" workbookViewId="0">
      <selection activeCell="AM38" sqref="AM38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91.105400000000003</v>
      </c>
      <c r="D10">
        <v>10.2014</v>
      </c>
      <c r="E10" s="1">
        <f>Table1[[#This Row],[CFNM]]/Table1[[#This Row],[CAREA]]</f>
        <v>0.11197360419909247</v>
      </c>
      <c r="F10">
        <v>2</v>
      </c>
      <c r="G10">
        <f>-(Table2[[#This Row],[time]]-2)*2</f>
        <v>0</v>
      </c>
      <c r="H10">
        <v>95.867800000000003</v>
      </c>
      <c r="I10">
        <v>3.5860500000000002</v>
      </c>
      <c r="J10" s="1">
        <f>Table2[[#This Row],[CFNM]]/Table2[[#This Row],[CAREA]]</f>
        <v>3.740619895314172E-2</v>
      </c>
      <c r="K10">
        <v>2</v>
      </c>
      <c r="L10">
        <f>-(Table3[[#This Row],[time]]-2)*2</f>
        <v>0</v>
      </c>
      <c r="M10">
        <v>89.266099999999994</v>
      </c>
      <c r="N10">
        <v>3.6396999999999999</v>
      </c>
      <c r="O10">
        <f>Table3[[#This Row],[CFNM]]/Table3[[#This Row],[CAREA]]</f>
        <v>4.0773597143820554E-2</v>
      </c>
      <c r="P10">
        <v>2</v>
      </c>
      <c r="Q10">
        <f>-(Table4[[#This Row],[time]]-2)*2</f>
        <v>0</v>
      </c>
      <c r="R10">
        <v>86.426900000000003</v>
      </c>
      <c r="S10">
        <v>6.4320700000000004</v>
      </c>
      <c r="T10">
        <f>Table4[[#This Row],[CFNM]]/Table4[[#This Row],[CAREA]]</f>
        <v>7.4422083865092928E-2</v>
      </c>
      <c r="U10">
        <v>2</v>
      </c>
      <c r="V10">
        <f>-(Table5[[#This Row],[time]]-2)*2</f>
        <v>0</v>
      </c>
      <c r="W10">
        <v>82.680599999999998</v>
      </c>
      <c r="X10">
        <v>9.2786299999999997</v>
      </c>
      <c r="Y10">
        <f>Table5[[#This Row],[CFNM]]/Table5[[#This Row],[CAREA]]</f>
        <v>0.11222257700113449</v>
      </c>
      <c r="Z10">
        <v>2</v>
      </c>
      <c r="AA10">
        <f>-(Table6[[#This Row],[time]]-2)*2</f>
        <v>0</v>
      </c>
      <c r="AB10">
        <v>88.9298</v>
      </c>
      <c r="AC10">
        <v>15.8246</v>
      </c>
      <c r="AD10">
        <f>Table6[[#This Row],[CFNM]]/Table6[[#This Row],[CAREA]]</f>
        <v>0.17794485088238138</v>
      </c>
      <c r="AE10">
        <v>2</v>
      </c>
      <c r="AF10">
        <f>-(Table7[[#This Row],[time]]-2)*2</f>
        <v>0</v>
      </c>
      <c r="AG10">
        <v>78.958100000000002</v>
      </c>
      <c r="AH10">
        <v>19.616599999999998</v>
      </c>
      <c r="AI10">
        <f>Table7[[#This Row],[CFNM]]/Table7[[#This Row],[CAREA]]</f>
        <v>0.24844316162622959</v>
      </c>
      <c r="AJ10">
        <v>2</v>
      </c>
      <c r="AK10">
        <f>-(Table8[[#This Row],[time]]-2)*2</f>
        <v>0</v>
      </c>
      <c r="AL10">
        <v>83.134600000000006</v>
      </c>
      <c r="AM10">
        <v>19.232700000000001</v>
      </c>
      <c r="AN10">
        <f>Table8[[#This Row],[CFNM]]/Table8[[#This Row],[CAREA]]</f>
        <v>0.23134410943217384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90.975899999999996</v>
      </c>
      <c r="D11">
        <v>10.4831</v>
      </c>
      <c r="E11">
        <f>Table1[[#This Row],[CFNM]]/Table1[[#This Row],[CAREA]]</f>
        <v>0.11522941790078473</v>
      </c>
      <c r="F11">
        <v>2.0512600000000001</v>
      </c>
      <c r="G11">
        <f>-(Table2[[#This Row],[time]]-2)*2</f>
        <v>-0.10252000000000017</v>
      </c>
      <c r="H11">
        <v>95.957899999999995</v>
      </c>
      <c r="I11">
        <v>3.7174900000000002</v>
      </c>
      <c r="J11">
        <f>Table2[[#This Row],[CFNM]]/Table2[[#This Row],[CAREA]]</f>
        <v>3.8740843640804982E-2</v>
      </c>
      <c r="K11">
        <v>2.0512600000000001</v>
      </c>
      <c r="L11">
        <f>-(Table3[[#This Row],[time]]-2)*2</f>
        <v>-0.10252000000000017</v>
      </c>
      <c r="M11">
        <v>89.108900000000006</v>
      </c>
      <c r="N11">
        <v>4.1724699999999997</v>
      </c>
      <c r="O11">
        <f>Table3[[#This Row],[CFNM]]/Table3[[#This Row],[CAREA]]</f>
        <v>4.6824391278536708E-2</v>
      </c>
      <c r="P11">
        <v>2.0512600000000001</v>
      </c>
      <c r="Q11">
        <f>-(Table4[[#This Row],[time]]-2)*2</f>
        <v>-0.10252000000000017</v>
      </c>
      <c r="R11">
        <v>86.494200000000006</v>
      </c>
      <c r="S11">
        <v>7.08826</v>
      </c>
      <c r="T11">
        <f>Table4[[#This Row],[CFNM]]/Table4[[#This Row],[CAREA]]</f>
        <v>8.1950697272187026E-2</v>
      </c>
      <c r="U11">
        <v>2.0512600000000001</v>
      </c>
      <c r="V11">
        <f>-(Table5[[#This Row],[time]]-2)*2</f>
        <v>-0.10252000000000017</v>
      </c>
      <c r="W11">
        <v>82.612499999999997</v>
      </c>
      <c r="X11">
        <v>10.7014</v>
      </c>
      <c r="Y11">
        <f>Table5[[#This Row],[CFNM]]/Table5[[#This Row],[CAREA]]</f>
        <v>0.12953729762445151</v>
      </c>
      <c r="Z11">
        <v>2.0512600000000001</v>
      </c>
      <c r="AA11">
        <f>-(Table6[[#This Row],[time]]-2)*2</f>
        <v>-0.10252000000000017</v>
      </c>
      <c r="AB11">
        <v>88.991699999999994</v>
      </c>
      <c r="AC11">
        <v>17.612200000000001</v>
      </c>
      <c r="AD11">
        <f>Table6[[#This Row],[CFNM]]/Table6[[#This Row],[CAREA]]</f>
        <v>0.19790834426131879</v>
      </c>
      <c r="AE11">
        <v>2.0512600000000001</v>
      </c>
      <c r="AF11">
        <f>-(Table7[[#This Row],[time]]-2)*2</f>
        <v>-0.10252000000000017</v>
      </c>
      <c r="AG11">
        <v>79.098600000000005</v>
      </c>
      <c r="AH11">
        <v>20.881</v>
      </c>
      <c r="AI11">
        <f>Table7[[#This Row],[CFNM]]/Table7[[#This Row],[CAREA]]</f>
        <v>0.26398697322076498</v>
      </c>
      <c r="AJ11">
        <v>2.0512600000000001</v>
      </c>
      <c r="AK11">
        <f>-(Table8[[#This Row],[time]]-2)*2</f>
        <v>-0.10252000000000017</v>
      </c>
      <c r="AL11">
        <v>83.053399999999996</v>
      </c>
      <c r="AM11">
        <v>20.741599999999998</v>
      </c>
      <c r="AN11">
        <f>Table8[[#This Row],[CFNM]]/Table8[[#This Row],[CAREA]]</f>
        <v>0.24973812029369055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90.509299999999996</v>
      </c>
      <c r="D12">
        <v>11.1357</v>
      </c>
      <c r="E12">
        <f>Table1[[#This Row],[CFNM]]/Table1[[#This Row],[CAREA]]</f>
        <v>0.12303376559093927</v>
      </c>
      <c r="F12">
        <v>2.1153300000000002</v>
      </c>
      <c r="G12">
        <f>-(Table2[[#This Row],[time]]-2)*2</f>
        <v>-0.23066000000000031</v>
      </c>
      <c r="H12">
        <v>95.618399999999994</v>
      </c>
      <c r="I12">
        <v>3.89167</v>
      </c>
      <c r="J12">
        <f>Table2[[#This Row],[CFNM]]/Table2[[#This Row],[CAREA]]</f>
        <v>4.0700011713226743E-2</v>
      </c>
      <c r="K12">
        <v>2.1153300000000002</v>
      </c>
      <c r="L12">
        <f>-(Table3[[#This Row],[time]]-2)*2</f>
        <v>-0.23066000000000031</v>
      </c>
      <c r="M12">
        <v>89.030500000000004</v>
      </c>
      <c r="N12">
        <v>5.3928200000000004</v>
      </c>
      <c r="O12">
        <f>Table3[[#This Row],[CFNM]]/Table3[[#This Row],[CAREA]]</f>
        <v>6.0572725077361132E-2</v>
      </c>
      <c r="P12">
        <v>2.1153300000000002</v>
      </c>
      <c r="Q12">
        <f>-(Table4[[#This Row],[time]]-2)*2</f>
        <v>-0.23066000000000031</v>
      </c>
      <c r="R12">
        <v>86.635999999999996</v>
      </c>
      <c r="S12">
        <v>8.48353</v>
      </c>
      <c r="T12">
        <f>Table4[[#This Row],[CFNM]]/Table4[[#This Row],[CAREA]]</f>
        <v>9.7921533773489083E-2</v>
      </c>
      <c r="U12">
        <v>2.1153300000000002</v>
      </c>
      <c r="V12">
        <f>-(Table5[[#This Row],[time]]-2)*2</f>
        <v>-0.23066000000000031</v>
      </c>
      <c r="W12">
        <v>82.235200000000006</v>
      </c>
      <c r="X12">
        <v>14.073499999999999</v>
      </c>
      <c r="Y12">
        <f>Table5[[#This Row],[CFNM]]/Table5[[#This Row],[CAREA]]</f>
        <v>0.17113717726715566</v>
      </c>
      <c r="Z12">
        <v>2.1153300000000002</v>
      </c>
      <c r="AA12">
        <f>-(Table6[[#This Row],[time]]-2)*2</f>
        <v>-0.23066000000000031</v>
      </c>
      <c r="AB12">
        <v>88.976699999999994</v>
      </c>
      <c r="AC12">
        <v>21.616</v>
      </c>
      <c r="AD12">
        <f>Table6[[#This Row],[CFNM]]/Table6[[#This Row],[CAREA]]</f>
        <v>0.2429400056419265</v>
      </c>
      <c r="AE12">
        <v>2.1153300000000002</v>
      </c>
      <c r="AF12">
        <f>-(Table7[[#This Row],[time]]-2)*2</f>
        <v>-0.23066000000000031</v>
      </c>
      <c r="AG12">
        <v>79.316999999999993</v>
      </c>
      <c r="AH12">
        <v>22.543099999999999</v>
      </c>
      <c r="AI12">
        <f>Table7[[#This Row],[CFNM]]/Table7[[#This Row],[CAREA]]</f>
        <v>0.28421523759093259</v>
      </c>
      <c r="AJ12">
        <v>2.1153300000000002</v>
      </c>
      <c r="AK12">
        <f>-(Table8[[#This Row],[time]]-2)*2</f>
        <v>-0.23066000000000031</v>
      </c>
      <c r="AL12">
        <v>82.882499999999993</v>
      </c>
      <c r="AM12">
        <v>22.911300000000001</v>
      </c>
      <c r="AN12">
        <f>Table8[[#This Row],[CFNM]]/Table8[[#This Row],[CAREA]]</f>
        <v>0.27643109220884993</v>
      </c>
    </row>
    <row r="13" spans="1:40" x14ac:dyDescent="0.3">
      <c r="A13">
        <v>2.16533</v>
      </c>
      <c r="B13">
        <f>-(Table1[[#This Row],[time]]-2)*2</f>
        <v>-0.33065999999999995</v>
      </c>
      <c r="C13">
        <v>90.03</v>
      </c>
      <c r="D13">
        <v>11.801</v>
      </c>
      <c r="E13">
        <f>Table1[[#This Row],[CFNM]]/Table1[[#This Row],[CAREA]]</f>
        <v>0.13107852937909586</v>
      </c>
      <c r="F13">
        <v>2.16533</v>
      </c>
      <c r="G13">
        <f>-(Table2[[#This Row],[time]]-2)*2</f>
        <v>-0.33065999999999995</v>
      </c>
      <c r="H13">
        <v>95.119399999999999</v>
      </c>
      <c r="I13">
        <v>4.2151500000000004</v>
      </c>
      <c r="J13">
        <f>Table2[[#This Row],[CFNM]]/Table2[[#This Row],[CAREA]]</f>
        <v>4.4314303916971727E-2</v>
      </c>
      <c r="K13">
        <v>2.16533</v>
      </c>
      <c r="L13">
        <f>-(Table3[[#This Row],[time]]-2)*2</f>
        <v>-0.33065999999999995</v>
      </c>
      <c r="M13">
        <v>89.090900000000005</v>
      </c>
      <c r="N13">
        <v>6.5861799999999997</v>
      </c>
      <c r="O13">
        <f>Table3[[#This Row],[CFNM]]/Table3[[#This Row],[CAREA]]</f>
        <v>7.3926517747603851E-2</v>
      </c>
      <c r="P13">
        <v>2.16533</v>
      </c>
      <c r="Q13">
        <f>-(Table4[[#This Row],[time]]-2)*2</f>
        <v>-0.33065999999999995</v>
      </c>
      <c r="R13">
        <v>86.78</v>
      </c>
      <c r="S13">
        <v>9.8904800000000002</v>
      </c>
      <c r="T13">
        <f>Table4[[#This Row],[CFNM]]/Table4[[#This Row],[CAREA]]</f>
        <v>0.11397188292233233</v>
      </c>
      <c r="U13">
        <v>2.16533</v>
      </c>
      <c r="V13">
        <f>-(Table5[[#This Row],[time]]-2)*2</f>
        <v>-0.33065999999999995</v>
      </c>
      <c r="W13">
        <v>81.965100000000007</v>
      </c>
      <c r="X13">
        <v>17.285</v>
      </c>
      <c r="Y13">
        <f>Table5[[#This Row],[CFNM]]/Table5[[#This Row],[CAREA]]</f>
        <v>0.21088243654921424</v>
      </c>
      <c r="Z13">
        <v>2.16533</v>
      </c>
      <c r="AA13">
        <f>-(Table6[[#This Row],[time]]-2)*2</f>
        <v>-0.33065999999999995</v>
      </c>
      <c r="AB13">
        <v>88.884699999999995</v>
      </c>
      <c r="AC13">
        <v>25.2758</v>
      </c>
      <c r="AD13">
        <f>Table6[[#This Row],[CFNM]]/Table6[[#This Row],[CAREA]]</f>
        <v>0.28436615075485433</v>
      </c>
      <c r="AE13">
        <v>2.16533</v>
      </c>
      <c r="AF13">
        <f>-(Table7[[#This Row],[time]]-2)*2</f>
        <v>-0.33065999999999995</v>
      </c>
      <c r="AG13">
        <v>79.628</v>
      </c>
      <c r="AH13">
        <v>24.558900000000001</v>
      </c>
      <c r="AI13">
        <f>Table7[[#This Row],[CFNM]]/Table7[[#This Row],[CAREA]]</f>
        <v>0.30842040488270461</v>
      </c>
      <c r="AJ13">
        <v>2.16533</v>
      </c>
      <c r="AK13">
        <f>-(Table8[[#This Row],[time]]-2)*2</f>
        <v>-0.33065999999999995</v>
      </c>
      <c r="AL13">
        <v>82.658100000000005</v>
      </c>
      <c r="AM13">
        <v>25.683900000000001</v>
      </c>
      <c r="AN13">
        <f>Table8[[#This Row],[CFNM]]/Table8[[#This Row],[CAREA]]</f>
        <v>0.31072453879293138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89.639399999999995</v>
      </c>
      <c r="D14">
        <v>12.350099999999999</v>
      </c>
      <c r="E14">
        <f>Table1[[#This Row],[CFNM]]/Table1[[#This Row],[CAREA]]</f>
        <v>0.13777535324868306</v>
      </c>
      <c r="F14">
        <v>2.2246999999999999</v>
      </c>
      <c r="G14">
        <f>-(Table2[[#This Row],[time]]-2)*2</f>
        <v>-0.4493999999999998</v>
      </c>
      <c r="H14">
        <v>94.833100000000002</v>
      </c>
      <c r="I14">
        <v>4.4996</v>
      </c>
      <c r="J14">
        <f>Table2[[#This Row],[CFNM]]/Table2[[#This Row],[CAREA]]</f>
        <v>4.744756841229486E-2</v>
      </c>
      <c r="K14">
        <v>2.2246999999999999</v>
      </c>
      <c r="L14">
        <f>-(Table3[[#This Row],[time]]-2)*2</f>
        <v>-0.4493999999999998</v>
      </c>
      <c r="M14">
        <v>88.884900000000002</v>
      </c>
      <c r="N14">
        <v>7.5604399999999998</v>
      </c>
      <c r="O14">
        <f>Table3[[#This Row],[CFNM]]/Table3[[#This Row],[CAREA]]</f>
        <v>8.5058767012169662E-2</v>
      </c>
      <c r="P14">
        <v>2.2246999999999999</v>
      </c>
      <c r="Q14">
        <f>-(Table4[[#This Row],[time]]-2)*2</f>
        <v>-0.4493999999999998</v>
      </c>
      <c r="R14">
        <v>86.887699999999995</v>
      </c>
      <c r="S14">
        <v>11.0236</v>
      </c>
      <c r="T14">
        <f>Table4[[#This Row],[CFNM]]/Table4[[#This Row],[CAREA]]</f>
        <v>0.12687181269615838</v>
      </c>
      <c r="U14">
        <v>2.2246999999999999</v>
      </c>
      <c r="V14">
        <f>-(Table5[[#This Row],[time]]-2)*2</f>
        <v>-0.4493999999999998</v>
      </c>
      <c r="W14">
        <v>81.609200000000001</v>
      </c>
      <c r="X14">
        <v>19.853000000000002</v>
      </c>
      <c r="Y14">
        <f>Table5[[#This Row],[CFNM]]/Table5[[#This Row],[CAREA]]</f>
        <v>0.24326914122427376</v>
      </c>
      <c r="Z14">
        <v>2.2246999999999999</v>
      </c>
      <c r="AA14">
        <f>-(Table6[[#This Row],[time]]-2)*2</f>
        <v>-0.4493999999999998</v>
      </c>
      <c r="AB14">
        <v>88.694500000000005</v>
      </c>
      <c r="AC14">
        <v>28.440100000000001</v>
      </c>
      <c r="AD14">
        <f>Table6[[#This Row],[CFNM]]/Table6[[#This Row],[CAREA]]</f>
        <v>0.32065235161143024</v>
      </c>
      <c r="AE14">
        <v>2.2246999999999999</v>
      </c>
      <c r="AF14">
        <f>-(Table7[[#This Row],[time]]-2)*2</f>
        <v>-0.4493999999999998</v>
      </c>
      <c r="AG14">
        <v>79.639499999999998</v>
      </c>
      <c r="AH14">
        <v>26.7027</v>
      </c>
      <c r="AI14">
        <f>Table7[[#This Row],[CFNM]]/Table7[[#This Row],[CAREA]]</f>
        <v>0.33529467161396043</v>
      </c>
      <c r="AJ14">
        <v>2.2246999999999999</v>
      </c>
      <c r="AK14">
        <f>-(Table8[[#This Row],[time]]-2)*2</f>
        <v>-0.4493999999999998</v>
      </c>
      <c r="AL14">
        <v>82.452699999999993</v>
      </c>
      <c r="AM14">
        <v>28.459599999999998</v>
      </c>
      <c r="AN14">
        <f>Table8[[#This Row],[CFNM]]/Table8[[#This Row],[CAREA]]</f>
        <v>0.3451627417901415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89.149199999999993</v>
      </c>
      <c r="D15">
        <v>13.290100000000001</v>
      </c>
      <c r="E15">
        <f>Table1[[#This Row],[CFNM]]/Table1[[#This Row],[CAREA]]</f>
        <v>0.14907705285072667</v>
      </c>
      <c r="F15">
        <v>2.2668900000000001</v>
      </c>
      <c r="G15">
        <f>-(Table2[[#This Row],[time]]-2)*2</f>
        <v>-0.53378000000000014</v>
      </c>
      <c r="H15">
        <v>94.473299999999995</v>
      </c>
      <c r="I15">
        <v>5.0547500000000003</v>
      </c>
      <c r="J15">
        <f>Table2[[#This Row],[CFNM]]/Table2[[#This Row],[CAREA]]</f>
        <v>5.3504535143791956E-2</v>
      </c>
      <c r="K15">
        <v>2.2668900000000001</v>
      </c>
      <c r="L15">
        <f>-(Table3[[#This Row],[time]]-2)*2</f>
        <v>-0.53378000000000014</v>
      </c>
      <c r="M15">
        <v>88.999399999999994</v>
      </c>
      <c r="N15">
        <v>8.8651199999999992</v>
      </c>
      <c r="O15">
        <f>Table3[[#This Row],[CFNM]]/Table3[[#This Row],[CAREA]]</f>
        <v>9.9608761407380272E-2</v>
      </c>
      <c r="P15">
        <v>2.2668900000000001</v>
      </c>
      <c r="Q15">
        <f>-(Table4[[#This Row],[time]]-2)*2</f>
        <v>-0.53378000000000014</v>
      </c>
      <c r="R15">
        <v>87.014600000000002</v>
      </c>
      <c r="S15">
        <v>12.696400000000001</v>
      </c>
      <c r="T15">
        <f>Table4[[#This Row],[CFNM]]/Table4[[#This Row],[CAREA]]</f>
        <v>0.14591114594562293</v>
      </c>
      <c r="U15">
        <v>2.2668900000000001</v>
      </c>
      <c r="V15">
        <f>-(Table5[[#This Row],[time]]-2)*2</f>
        <v>-0.53378000000000014</v>
      </c>
      <c r="W15">
        <v>81.565899999999999</v>
      </c>
      <c r="X15">
        <v>23.295300000000001</v>
      </c>
      <c r="Y15">
        <f>Table5[[#This Row],[CFNM]]/Table5[[#This Row],[CAREA]]</f>
        <v>0.28560096805160001</v>
      </c>
      <c r="Z15">
        <v>2.2668900000000001</v>
      </c>
      <c r="AA15">
        <f>-(Table6[[#This Row],[time]]-2)*2</f>
        <v>-0.53378000000000014</v>
      </c>
      <c r="AB15">
        <v>89.002600000000001</v>
      </c>
      <c r="AC15">
        <v>32.797699999999999</v>
      </c>
      <c r="AD15">
        <f>Table6[[#This Row],[CFNM]]/Table6[[#This Row],[CAREA]]</f>
        <v>0.36850271789812883</v>
      </c>
      <c r="AE15">
        <v>2.2668900000000001</v>
      </c>
      <c r="AF15">
        <f>-(Table7[[#This Row],[time]]-2)*2</f>
        <v>-0.53378000000000014</v>
      </c>
      <c r="AG15">
        <v>79.852900000000005</v>
      </c>
      <c r="AH15">
        <v>29.787400000000002</v>
      </c>
      <c r="AI15">
        <f>Table7[[#This Row],[CFNM]]/Table7[[#This Row],[CAREA]]</f>
        <v>0.3730284059814985</v>
      </c>
      <c r="AJ15">
        <v>2.2668900000000001</v>
      </c>
      <c r="AK15">
        <f>-(Table8[[#This Row],[time]]-2)*2</f>
        <v>-0.53378000000000014</v>
      </c>
      <c r="AL15">
        <v>82.182100000000005</v>
      </c>
      <c r="AM15">
        <v>32.0944</v>
      </c>
      <c r="AN15">
        <f>Table8[[#This Row],[CFNM]]/Table8[[#This Row],[CAREA]]</f>
        <v>0.39052786434028819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88.808199999999999</v>
      </c>
      <c r="D16">
        <v>14.4529</v>
      </c>
      <c r="E16">
        <f>Table1[[#This Row],[CFNM]]/Table1[[#This Row],[CAREA]]</f>
        <v>0.16274285482646872</v>
      </c>
      <c r="F16">
        <v>2.3262700000000001</v>
      </c>
      <c r="G16">
        <f>-(Table2[[#This Row],[time]]-2)*2</f>
        <v>-0.65254000000000012</v>
      </c>
      <c r="H16">
        <v>94.187200000000004</v>
      </c>
      <c r="I16">
        <v>5.9632199999999997</v>
      </c>
      <c r="J16">
        <f>Table2[[#This Row],[CFNM]]/Table2[[#This Row],[CAREA]]</f>
        <v>6.3312424618207144E-2</v>
      </c>
      <c r="K16">
        <v>2.3262700000000001</v>
      </c>
      <c r="L16">
        <f>-(Table3[[#This Row],[time]]-2)*2</f>
        <v>-0.65254000000000012</v>
      </c>
      <c r="M16">
        <v>89.123599999999996</v>
      </c>
      <c r="N16">
        <v>10.1671</v>
      </c>
      <c r="O16">
        <f>Table3[[#This Row],[CFNM]]/Table3[[#This Row],[CAREA]]</f>
        <v>0.11407865032381995</v>
      </c>
      <c r="P16">
        <v>2.3262700000000001</v>
      </c>
      <c r="Q16">
        <f>-(Table4[[#This Row],[time]]-2)*2</f>
        <v>-0.65254000000000012</v>
      </c>
      <c r="R16">
        <v>87.121300000000005</v>
      </c>
      <c r="S16">
        <v>14.5044</v>
      </c>
      <c r="T16">
        <f>Table4[[#This Row],[CFNM]]/Table4[[#This Row],[CAREA]]</f>
        <v>0.16648511902370602</v>
      </c>
      <c r="U16">
        <v>2.3262700000000001</v>
      </c>
      <c r="V16">
        <f>-(Table5[[#This Row],[time]]-2)*2</f>
        <v>-0.65254000000000012</v>
      </c>
      <c r="W16">
        <v>81.023099999999999</v>
      </c>
      <c r="X16">
        <v>26.485199999999999</v>
      </c>
      <c r="Y16">
        <f>Table5[[#This Row],[CFNM]]/Table5[[#This Row],[CAREA]]</f>
        <v>0.32688455514538445</v>
      </c>
      <c r="Z16">
        <v>2.3262700000000001</v>
      </c>
      <c r="AA16">
        <f>-(Table6[[#This Row],[time]]-2)*2</f>
        <v>-0.65254000000000012</v>
      </c>
      <c r="AB16">
        <v>89.012500000000003</v>
      </c>
      <c r="AC16">
        <v>37.124499999999998</v>
      </c>
      <c r="AD16">
        <f>Table6[[#This Row],[CFNM]]/Table6[[#This Row],[CAREA]]</f>
        <v>0.41707063614660861</v>
      </c>
      <c r="AE16">
        <v>2.3262700000000001</v>
      </c>
      <c r="AF16">
        <f>-(Table7[[#This Row],[time]]-2)*2</f>
        <v>-0.65254000000000012</v>
      </c>
      <c r="AG16">
        <v>80.180599999999998</v>
      </c>
      <c r="AH16">
        <v>33.163699999999999</v>
      </c>
      <c r="AI16">
        <f>Table7[[#This Row],[CFNM]]/Table7[[#This Row],[CAREA]]</f>
        <v>0.41361251973669438</v>
      </c>
      <c r="AJ16">
        <v>2.3262700000000001</v>
      </c>
      <c r="AK16">
        <f>-(Table8[[#This Row],[time]]-2)*2</f>
        <v>-0.65254000000000012</v>
      </c>
      <c r="AL16">
        <v>81.785700000000006</v>
      </c>
      <c r="AM16">
        <v>35.564</v>
      </c>
      <c r="AN16">
        <f>Table8[[#This Row],[CFNM]]/Table8[[#This Row],[CAREA]]</f>
        <v>0.43484374407750986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88.600300000000004</v>
      </c>
      <c r="D17">
        <v>15.6938</v>
      </c>
      <c r="E17">
        <f>Table1[[#This Row],[CFNM]]/Table1[[#This Row],[CAREA]]</f>
        <v>0.17713032574381801</v>
      </c>
      <c r="F17">
        <v>2.3684599999999998</v>
      </c>
      <c r="G17">
        <f>-(Table2[[#This Row],[time]]-2)*2</f>
        <v>-0.73691999999999958</v>
      </c>
      <c r="H17">
        <v>93.8626</v>
      </c>
      <c r="I17">
        <v>6.9211200000000002</v>
      </c>
      <c r="J17">
        <f>Table2[[#This Row],[CFNM]]/Table2[[#This Row],[CAREA]]</f>
        <v>7.3736717286757458E-2</v>
      </c>
      <c r="K17">
        <v>2.3684599999999998</v>
      </c>
      <c r="L17">
        <f>-(Table3[[#This Row],[time]]-2)*2</f>
        <v>-0.73691999999999958</v>
      </c>
      <c r="M17">
        <v>88.510400000000004</v>
      </c>
      <c r="N17">
        <v>11.593999999999999</v>
      </c>
      <c r="O17">
        <f>Table3[[#This Row],[CFNM]]/Table3[[#This Row],[CAREA]]</f>
        <v>0.13099025651222906</v>
      </c>
      <c r="P17">
        <v>2.3684599999999998</v>
      </c>
      <c r="Q17">
        <f>-(Table4[[#This Row],[time]]-2)*2</f>
        <v>-0.73691999999999958</v>
      </c>
      <c r="R17">
        <v>87.206500000000005</v>
      </c>
      <c r="S17">
        <v>16.342300000000002</v>
      </c>
      <c r="T17">
        <f>Table4[[#This Row],[CFNM]]/Table4[[#This Row],[CAREA]]</f>
        <v>0.18739772838033864</v>
      </c>
      <c r="U17">
        <v>2.3684599999999998</v>
      </c>
      <c r="V17">
        <f>-(Table5[[#This Row],[time]]-2)*2</f>
        <v>-0.73691999999999958</v>
      </c>
      <c r="W17">
        <v>80.373900000000006</v>
      </c>
      <c r="X17">
        <v>29.4663</v>
      </c>
      <c r="Y17">
        <f>Table5[[#This Row],[CFNM]]/Table5[[#This Row],[CAREA]]</f>
        <v>0.36661528182656306</v>
      </c>
      <c r="Z17">
        <v>2.3684599999999998</v>
      </c>
      <c r="AA17">
        <f>-(Table6[[#This Row],[time]]-2)*2</f>
        <v>-0.73691999999999958</v>
      </c>
      <c r="AB17">
        <v>88.427300000000002</v>
      </c>
      <c r="AC17">
        <v>41.117899999999999</v>
      </c>
      <c r="AD17">
        <f>Table6[[#This Row],[CFNM]]/Table6[[#This Row],[CAREA]]</f>
        <v>0.46499101521815095</v>
      </c>
      <c r="AE17">
        <v>2.3684599999999998</v>
      </c>
      <c r="AF17">
        <f>-(Table7[[#This Row],[time]]-2)*2</f>
        <v>-0.73691999999999958</v>
      </c>
      <c r="AG17">
        <v>80.109300000000005</v>
      </c>
      <c r="AH17">
        <v>36.761000000000003</v>
      </c>
      <c r="AI17">
        <f>Table7[[#This Row],[CFNM]]/Table7[[#This Row],[CAREA]]</f>
        <v>0.45888554762056344</v>
      </c>
      <c r="AJ17">
        <v>2.3684599999999998</v>
      </c>
      <c r="AK17">
        <f>-(Table8[[#This Row],[time]]-2)*2</f>
        <v>-0.73691999999999958</v>
      </c>
      <c r="AL17">
        <v>81.5672</v>
      </c>
      <c r="AM17">
        <v>39.1083</v>
      </c>
      <c r="AN17">
        <f>Table8[[#This Row],[CFNM]]/Table8[[#This Row],[CAREA]]</f>
        <v>0.47946110691552485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88.376000000000005</v>
      </c>
      <c r="D18">
        <v>16.888200000000001</v>
      </c>
      <c r="E18">
        <f>Table1[[#This Row],[CFNM]]/Table1[[#This Row],[CAREA]]</f>
        <v>0.19109486738481035</v>
      </c>
      <c r="F18">
        <v>2.4278300000000002</v>
      </c>
      <c r="G18">
        <f>-(Table2[[#This Row],[time]]-2)*2</f>
        <v>-0.85566000000000031</v>
      </c>
      <c r="H18">
        <v>93.4572</v>
      </c>
      <c r="I18">
        <v>7.8650399999999996</v>
      </c>
      <c r="J18">
        <f>Table2[[#This Row],[CFNM]]/Table2[[#This Row],[CAREA]]</f>
        <v>8.4156597886519177E-2</v>
      </c>
      <c r="K18">
        <v>2.4278300000000002</v>
      </c>
      <c r="L18">
        <f>-(Table3[[#This Row],[time]]-2)*2</f>
        <v>-0.85566000000000031</v>
      </c>
      <c r="M18">
        <v>88.631200000000007</v>
      </c>
      <c r="N18">
        <v>13.051</v>
      </c>
      <c r="O18">
        <f>Table3[[#This Row],[CFNM]]/Table3[[#This Row],[CAREA]]</f>
        <v>0.14725062957513832</v>
      </c>
      <c r="P18">
        <v>2.4278300000000002</v>
      </c>
      <c r="Q18">
        <f>-(Table4[[#This Row],[time]]-2)*2</f>
        <v>-0.85566000000000031</v>
      </c>
      <c r="R18">
        <v>87.317499999999995</v>
      </c>
      <c r="S18">
        <v>18.1798</v>
      </c>
      <c r="T18">
        <f>Table4[[#This Row],[CFNM]]/Table4[[#This Row],[CAREA]]</f>
        <v>0.2082033956537922</v>
      </c>
      <c r="U18">
        <v>2.4278300000000002</v>
      </c>
      <c r="V18">
        <f>-(Table5[[#This Row],[time]]-2)*2</f>
        <v>-0.85566000000000031</v>
      </c>
      <c r="W18">
        <v>79.260000000000005</v>
      </c>
      <c r="X18">
        <v>32.016199999999998</v>
      </c>
      <c r="Y18">
        <f>Table5[[#This Row],[CFNM]]/Table5[[#This Row],[CAREA]]</f>
        <v>0.40393893515013873</v>
      </c>
      <c r="Z18">
        <v>2.4278300000000002</v>
      </c>
      <c r="AA18">
        <f>-(Table6[[#This Row],[time]]-2)*2</f>
        <v>-0.85566000000000031</v>
      </c>
      <c r="AB18">
        <v>87.718100000000007</v>
      </c>
      <c r="AC18">
        <v>44.808300000000003</v>
      </c>
      <c r="AD18">
        <f>Table6[[#This Row],[CFNM]]/Table6[[#This Row],[CAREA]]</f>
        <v>0.51082159782302627</v>
      </c>
      <c r="AE18">
        <v>2.4278300000000002</v>
      </c>
      <c r="AF18">
        <f>-(Table7[[#This Row],[time]]-2)*2</f>
        <v>-0.85566000000000031</v>
      </c>
      <c r="AG18">
        <v>80.004000000000005</v>
      </c>
      <c r="AH18">
        <v>40.403300000000002</v>
      </c>
      <c r="AI18">
        <f>Table7[[#This Row],[CFNM]]/Table7[[#This Row],[CAREA]]</f>
        <v>0.50501599920004003</v>
      </c>
      <c r="AJ18">
        <v>2.4278300000000002</v>
      </c>
      <c r="AK18">
        <f>-(Table8[[#This Row],[time]]-2)*2</f>
        <v>-0.85566000000000031</v>
      </c>
      <c r="AL18">
        <v>81.3827</v>
      </c>
      <c r="AM18">
        <v>42.694099999999999</v>
      </c>
      <c r="AN18">
        <f>Table8[[#This Row],[CFNM]]/Table8[[#This Row],[CAREA]]</f>
        <v>0.52460903853030183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88.190200000000004</v>
      </c>
      <c r="D19">
        <v>18.026</v>
      </c>
      <c r="E19">
        <f>Table1[[#This Row],[CFNM]]/Table1[[#This Row],[CAREA]]</f>
        <v>0.20439912824780984</v>
      </c>
      <c r="F19">
        <v>2.4542000000000002</v>
      </c>
      <c r="G19">
        <f>-(Table2[[#This Row],[time]]-2)*2</f>
        <v>-0.90840000000000032</v>
      </c>
      <c r="H19">
        <v>93.204800000000006</v>
      </c>
      <c r="I19">
        <v>8.8072999999999997</v>
      </c>
      <c r="J19">
        <f>Table2[[#This Row],[CFNM]]/Table2[[#This Row],[CAREA]]</f>
        <v>9.4494060391739465E-2</v>
      </c>
      <c r="K19">
        <v>2.4542000000000002</v>
      </c>
      <c r="L19">
        <f>-(Table3[[#This Row],[time]]-2)*2</f>
        <v>-0.90840000000000032</v>
      </c>
      <c r="M19">
        <v>88.772999999999996</v>
      </c>
      <c r="N19">
        <v>14.5267</v>
      </c>
      <c r="O19">
        <f>Table3[[#This Row],[CFNM]]/Table3[[#This Row],[CAREA]]</f>
        <v>0.16363871897987001</v>
      </c>
      <c r="P19">
        <v>2.4542000000000002</v>
      </c>
      <c r="Q19">
        <f>-(Table4[[#This Row],[time]]-2)*2</f>
        <v>-0.90840000000000032</v>
      </c>
      <c r="R19">
        <v>87.429199999999994</v>
      </c>
      <c r="S19">
        <v>20.0807</v>
      </c>
      <c r="T19">
        <f>Table4[[#This Row],[CFNM]]/Table4[[#This Row],[CAREA]]</f>
        <v>0.22967955785938796</v>
      </c>
      <c r="U19">
        <v>2.4542000000000002</v>
      </c>
      <c r="V19">
        <f>-(Table5[[#This Row],[time]]-2)*2</f>
        <v>-0.90840000000000032</v>
      </c>
      <c r="W19">
        <v>78.415599999999998</v>
      </c>
      <c r="X19">
        <v>34.498100000000001</v>
      </c>
      <c r="Y19">
        <f>Table5[[#This Row],[CFNM]]/Table5[[#This Row],[CAREA]]</f>
        <v>0.43993924678252799</v>
      </c>
      <c r="Z19">
        <v>2.4542000000000002</v>
      </c>
      <c r="AA19">
        <f>-(Table6[[#This Row],[time]]-2)*2</f>
        <v>-0.90840000000000032</v>
      </c>
      <c r="AB19">
        <v>87.025800000000004</v>
      </c>
      <c r="AC19">
        <v>48.3658</v>
      </c>
      <c r="AD19">
        <f>Table6[[#This Row],[CFNM]]/Table6[[#This Row],[CAREA]]</f>
        <v>0.55576392288263943</v>
      </c>
      <c r="AE19">
        <v>2.4542000000000002</v>
      </c>
      <c r="AF19">
        <f>-(Table7[[#This Row],[time]]-2)*2</f>
        <v>-0.90840000000000032</v>
      </c>
      <c r="AG19">
        <v>79.687700000000007</v>
      </c>
      <c r="AH19">
        <v>44.039700000000003</v>
      </c>
      <c r="AI19">
        <f>Table7[[#This Row],[CFNM]]/Table7[[#This Row],[CAREA]]</f>
        <v>0.55265367177117675</v>
      </c>
      <c r="AJ19">
        <v>2.4542000000000002</v>
      </c>
      <c r="AK19">
        <f>-(Table8[[#This Row],[time]]-2)*2</f>
        <v>-0.90840000000000032</v>
      </c>
      <c r="AL19">
        <v>80.397800000000004</v>
      </c>
      <c r="AM19">
        <v>46.2684</v>
      </c>
      <c r="AN19">
        <f>Table8[[#This Row],[CFNM]]/Table8[[#This Row],[CAREA]]</f>
        <v>0.57549335927102485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88.046199999999999</v>
      </c>
      <c r="D20">
        <v>18.976500000000001</v>
      </c>
      <c r="E20">
        <f>Table1[[#This Row],[CFNM]]/Table1[[#This Row],[CAREA]]</f>
        <v>0.2155288927858329</v>
      </c>
      <c r="F20">
        <v>2.5061499999999999</v>
      </c>
      <c r="G20">
        <f>-(Table2[[#This Row],[time]]-2)*2</f>
        <v>-1.0122999999999998</v>
      </c>
      <c r="H20">
        <v>93.106200000000001</v>
      </c>
      <c r="I20">
        <v>9.6509499999999999</v>
      </c>
      <c r="J20">
        <f>Table2[[#This Row],[CFNM]]/Table2[[#This Row],[CAREA]]</f>
        <v>0.10365528826222099</v>
      </c>
      <c r="K20">
        <v>2.5061499999999999</v>
      </c>
      <c r="L20">
        <f>-(Table3[[#This Row],[time]]-2)*2</f>
        <v>-1.0122999999999998</v>
      </c>
      <c r="M20">
        <v>88.943799999999996</v>
      </c>
      <c r="N20">
        <v>15.864100000000001</v>
      </c>
      <c r="O20">
        <f>Table3[[#This Row],[CFNM]]/Table3[[#This Row],[CAREA]]</f>
        <v>0.1783609425277535</v>
      </c>
      <c r="P20">
        <v>2.5061499999999999</v>
      </c>
      <c r="Q20">
        <f>-(Table4[[#This Row],[time]]-2)*2</f>
        <v>-1.0122999999999998</v>
      </c>
      <c r="R20">
        <v>87.862899999999996</v>
      </c>
      <c r="S20">
        <v>21.817599999999999</v>
      </c>
      <c r="T20">
        <f>Table4[[#This Row],[CFNM]]/Table4[[#This Row],[CAREA]]</f>
        <v>0.24831413486238219</v>
      </c>
      <c r="U20">
        <v>2.5061499999999999</v>
      </c>
      <c r="V20">
        <f>-(Table5[[#This Row],[time]]-2)*2</f>
        <v>-1.0122999999999998</v>
      </c>
      <c r="W20">
        <v>77.755799999999994</v>
      </c>
      <c r="X20">
        <v>36.709600000000002</v>
      </c>
      <c r="Y20">
        <f>Table5[[#This Row],[CFNM]]/Table5[[#This Row],[CAREA]]</f>
        <v>0.4721139773495997</v>
      </c>
      <c r="Z20">
        <v>2.5061499999999999</v>
      </c>
      <c r="AA20">
        <f>-(Table6[[#This Row],[time]]-2)*2</f>
        <v>-1.0122999999999998</v>
      </c>
      <c r="AB20">
        <v>86.331199999999995</v>
      </c>
      <c r="AC20">
        <v>51.427300000000002</v>
      </c>
      <c r="AD20">
        <f>Table6[[#This Row],[CFNM]]/Table6[[#This Row],[CAREA]]</f>
        <v>0.59569773152695671</v>
      </c>
      <c r="AE20">
        <v>2.5061499999999999</v>
      </c>
      <c r="AF20">
        <f>-(Table7[[#This Row],[time]]-2)*2</f>
        <v>-1.0122999999999998</v>
      </c>
      <c r="AG20">
        <v>79.271100000000004</v>
      </c>
      <c r="AH20">
        <v>47.267899999999997</v>
      </c>
      <c r="AI20">
        <f>Table7[[#This Row],[CFNM]]/Table7[[#This Row],[CAREA]]</f>
        <v>0.59628162091859449</v>
      </c>
      <c r="AJ20">
        <v>2.5061499999999999</v>
      </c>
      <c r="AK20">
        <f>-(Table8[[#This Row],[time]]-2)*2</f>
        <v>-1.0122999999999998</v>
      </c>
      <c r="AL20">
        <v>80.123000000000005</v>
      </c>
      <c r="AM20">
        <v>49.4452</v>
      </c>
      <c r="AN20">
        <f>Table8[[#This Row],[CFNM]]/Table8[[#This Row],[CAREA]]</f>
        <v>0.61711618386730394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87.801400000000001</v>
      </c>
      <c r="D21">
        <v>20.020600000000002</v>
      </c>
      <c r="E21">
        <f>Table1[[#This Row],[CFNM]]/Table1[[#This Row],[CAREA]]</f>
        <v>0.22802142107073464</v>
      </c>
      <c r="F21">
        <v>2.5507599999999999</v>
      </c>
      <c r="G21">
        <f>-(Table2[[#This Row],[time]]-2)*2</f>
        <v>-1.1015199999999998</v>
      </c>
      <c r="H21">
        <v>93.005300000000005</v>
      </c>
      <c r="I21">
        <v>10.645099999999999</v>
      </c>
      <c r="J21">
        <f>Table2[[#This Row],[CFNM]]/Table2[[#This Row],[CAREA]]</f>
        <v>0.11445691804660593</v>
      </c>
      <c r="K21">
        <v>2.5507599999999999</v>
      </c>
      <c r="L21">
        <f>-(Table3[[#This Row],[time]]-2)*2</f>
        <v>-1.1015199999999998</v>
      </c>
      <c r="M21">
        <v>89.131500000000003</v>
      </c>
      <c r="N21">
        <v>17.523299999999999</v>
      </c>
      <c r="O21">
        <f>Table3[[#This Row],[CFNM]]/Table3[[#This Row],[CAREA]]</f>
        <v>0.19660052843270895</v>
      </c>
      <c r="P21">
        <v>2.5507599999999999</v>
      </c>
      <c r="Q21">
        <f>-(Table4[[#This Row],[time]]-2)*2</f>
        <v>-1.1015199999999998</v>
      </c>
      <c r="R21">
        <v>88.067400000000006</v>
      </c>
      <c r="S21">
        <v>23.8842</v>
      </c>
      <c r="T21">
        <f>Table4[[#This Row],[CFNM]]/Table4[[#This Row],[CAREA]]</f>
        <v>0.27120364629817617</v>
      </c>
      <c r="U21">
        <v>2.5507599999999999</v>
      </c>
      <c r="V21">
        <f>-(Table5[[#This Row],[time]]-2)*2</f>
        <v>-1.1015199999999998</v>
      </c>
      <c r="W21">
        <v>76.819699999999997</v>
      </c>
      <c r="X21">
        <v>39.299599999999998</v>
      </c>
      <c r="Y21">
        <f>Table5[[#This Row],[CFNM]]/Table5[[#This Row],[CAREA]]</f>
        <v>0.5115823154737652</v>
      </c>
      <c r="Z21">
        <v>2.5507599999999999</v>
      </c>
      <c r="AA21">
        <f>-(Table6[[#This Row],[time]]-2)*2</f>
        <v>-1.1015199999999998</v>
      </c>
      <c r="AB21">
        <v>84.795299999999997</v>
      </c>
      <c r="AC21">
        <v>55.0364</v>
      </c>
      <c r="AD21">
        <f>Table6[[#This Row],[CFNM]]/Table6[[#This Row],[CAREA]]</f>
        <v>0.64905012424037656</v>
      </c>
      <c r="AE21">
        <v>2.5507599999999999</v>
      </c>
      <c r="AF21">
        <f>-(Table7[[#This Row],[time]]-2)*2</f>
        <v>-1.1015199999999998</v>
      </c>
      <c r="AG21">
        <v>78.396000000000001</v>
      </c>
      <c r="AH21">
        <v>51.313600000000001</v>
      </c>
      <c r="AI21">
        <f>Table7[[#This Row],[CFNM]]/Table7[[#This Row],[CAREA]]</f>
        <v>0.65454359916322258</v>
      </c>
      <c r="AJ21">
        <v>2.5507599999999999</v>
      </c>
      <c r="AK21">
        <f>-(Table8[[#This Row],[time]]-2)*2</f>
        <v>-1.1015199999999998</v>
      </c>
      <c r="AL21">
        <v>79.815700000000007</v>
      </c>
      <c r="AM21">
        <v>53.1372</v>
      </c>
      <c r="AN21">
        <f>Table8[[#This Row],[CFNM]]/Table8[[#This Row],[CAREA]]</f>
        <v>0.66574871861049889</v>
      </c>
    </row>
    <row r="22" spans="1:40" x14ac:dyDescent="0.3">
      <c r="A22">
        <v>2.60453</v>
      </c>
      <c r="B22">
        <f>-(Table1[[#This Row],[time]]-2)*2</f>
        <v>-1.20906</v>
      </c>
      <c r="C22">
        <v>87.684299999999993</v>
      </c>
      <c r="D22">
        <v>20.912800000000001</v>
      </c>
      <c r="E22">
        <f>Table1[[#This Row],[CFNM]]/Table1[[#This Row],[CAREA]]</f>
        <v>0.23850107715976523</v>
      </c>
      <c r="F22">
        <v>2.60453</v>
      </c>
      <c r="G22">
        <f>-(Table2[[#This Row],[time]]-2)*2</f>
        <v>-1.20906</v>
      </c>
      <c r="H22">
        <v>92.917000000000002</v>
      </c>
      <c r="I22">
        <v>11.523199999999999</v>
      </c>
      <c r="J22">
        <f>Table2[[#This Row],[CFNM]]/Table2[[#This Row],[CAREA]]</f>
        <v>0.12401605734149831</v>
      </c>
      <c r="K22">
        <v>2.60453</v>
      </c>
      <c r="L22">
        <f>-(Table3[[#This Row],[time]]-2)*2</f>
        <v>-1.20906</v>
      </c>
      <c r="M22">
        <v>89.549899999999994</v>
      </c>
      <c r="N22">
        <v>19.1236</v>
      </c>
      <c r="O22">
        <f>Table3[[#This Row],[CFNM]]/Table3[[#This Row],[CAREA]]</f>
        <v>0.21355244394466102</v>
      </c>
      <c r="P22">
        <v>2.60453</v>
      </c>
      <c r="Q22">
        <f>-(Table4[[#This Row],[time]]-2)*2</f>
        <v>-1.20906</v>
      </c>
      <c r="R22">
        <v>88.210499999999996</v>
      </c>
      <c r="S22">
        <v>25.776199999999999</v>
      </c>
      <c r="T22">
        <f>Table4[[#This Row],[CFNM]]/Table4[[#This Row],[CAREA]]</f>
        <v>0.29221237834498159</v>
      </c>
      <c r="U22">
        <v>2.60453</v>
      </c>
      <c r="V22">
        <f>-(Table5[[#This Row],[time]]-2)*2</f>
        <v>-1.20906</v>
      </c>
      <c r="W22">
        <v>75.899500000000003</v>
      </c>
      <c r="X22">
        <v>41.597999999999999</v>
      </c>
      <c r="Y22">
        <f>Table5[[#This Row],[CFNM]]/Table5[[#This Row],[CAREA]]</f>
        <v>0.54806685156028689</v>
      </c>
      <c r="Z22">
        <v>2.60453</v>
      </c>
      <c r="AA22">
        <f>-(Table6[[#This Row],[time]]-2)*2</f>
        <v>-1.20906</v>
      </c>
      <c r="AB22">
        <v>84.072999999999993</v>
      </c>
      <c r="AC22">
        <v>58.195900000000002</v>
      </c>
      <c r="AD22">
        <f>Table6[[#This Row],[CFNM]]/Table6[[#This Row],[CAREA]]</f>
        <v>0.69220677268564235</v>
      </c>
      <c r="AE22">
        <v>2.60453</v>
      </c>
      <c r="AF22">
        <f>-(Table7[[#This Row],[time]]-2)*2</f>
        <v>-1.20906</v>
      </c>
      <c r="AG22">
        <v>77.660700000000006</v>
      </c>
      <c r="AH22">
        <v>54.981499999999997</v>
      </c>
      <c r="AI22">
        <f>Table7[[#This Row],[CFNM]]/Table7[[#This Row],[CAREA]]</f>
        <v>0.70797069817810032</v>
      </c>
      <c r="AJ22">
        <v>2.60453</v>
      </c>
      <c r="AK22">
        <f>-(Table8[[#This Row],[time]]-2)*2</f>
        <v>-1.20906</v>
      </c>
      <c r="AL22">
        <v>79.622500000000002</v>
      </c>
      <c r="AM22">
        <v>56.579500000000003</v>
      </c>
      <c r="AN22">
        <f>Table8[[#This Row],[CFNM]]/Table8[[#This Row],[CAREA]]</f>
        <v>0.71059687902288926</v>
      </c>
    </row>
    <row r="23" spans="1:40" x14ac:dyDescent="0.3">
      <c r="A23">
        <v>2.65273</v>
      </c>
      <c r="B23">
        <f>-(Table1[[#This Row],[time]]-2)*2</f>
        <v>-1.3054600000000001</v>
      </c>
      <c r="C23">
        <v>87.316000000000003</v>
      </c>
      <c r="D23">
        <v>21.7438</v>
      </c>
      <c r="E23">
        <f>Table1[[#This Row],[CFNM]]/Table1[[#This Row],[CAREA]]</f>
        <v>0.24902423381739888</v>
      </c>
      <c r="F23">
        <v>2.65273</v>
      </c>
      <c r="G23">
        <f>-(Table2[[#This Row],[time]]-2)*2</f>
        <v>-1.3054600000000001</v>
      </c>
      <c r="H23">
        <v>92.838399999999993</v>
      </c>
      <c r="I23">
        <v>12.4412</v>
      </c>
      <c r="J23">
        <f>Table2[[#This Row],[CFNM]]/Table2[[#This Row],[CAREA]]</f>
        <v>0.13400920308837724</v>
      </c>
      <c r="K23">
        <v>2.65273</v>
      </c>
      <c r="L23">
        <f>-(Table3[[#This Row],[time]]-2)*2</f>
        <v>-1.3054600000000001</v>
      </c>
      <c r="M23">
        <v>89.670599999999993</v>
      </c>
      <c r="N23">
        <v>20.717700000000001</v>
      </c>
      <c r="O23">
        <f>Table3[[#This Row],[CFNM]]/Table3[[#This Row],[CAREA]]</f>
        <v>0.23104228141665165</v>
      </c>
      <c r="P23">
        <v>2.65273</v>
      </c>
      <c r="Q23">
        <f>-(Table4[[#This Row],[time]]-2)*2</f>
        <v>-1.3054600000000001</v>
      </c>
      <c r="R23">
        <v>88.355599999999995</v>
      </c>
      <c r="S23">
        <v>27.7531</v>
      </c>
      <c r="T23">
        <f>Table4[[#This Row],[CFNM]]/Table4[[#This Row],[CAREA]]</f>
        <v>0.31410685910117753</v>
      </c>
      <c r="U23">
        <v>2.65273</v>
      </c>
      <c r="V23">
        <f>-(Table5[[#This Row],[time]]-2)*2</f>
        <v>-1.3054600000000001</v>
      </c>
      <c r="W23">
        <v>75.049400000000006</v>
      </c>
      <c r="X23">
        <v>44.204799999999999</v>
      </c>
      <c r="Y23">
        <f>Table5[[#This Row],[CFNM]]/Table5[[#This Row],[CAREA]]</f>
        <v>0.58900937249331764</v>
      </c>
      <c r="Z23">
        <v>2.65273</v>
      </c>
      <c r="AA23">
        <f>-(Table6[[#This Row],[time]]-2)*2</f>
        <v>-1.3054600000000001</v>
      </c>
      <c r="AB23">
        <v>83.417699999999996</v>
      </c>
      <c r="AC23">
        <v>61.668700000000001</v>
      </c>
      <c r="AD23">
        <f>Table6[[#This Row],[CFNM]]/Table6[[#This Row],[CAREA]]</f>
        <v>0.73927595702111182</v>
      </c>
      <c r="AE23">
        <v>2.65273</v>
      </c>
      <c r="AF23">
        <f>-(Table7[[#This Row],[time]]-2)*2</f>
        <v>-1.3054600000000001</v>
      </c>
      <c r="AG23">
        <v>76.967100000000002</v>
      </c>
      <c r="AH23">
        <v>58.603499999999997</v>
      </c>
      <c r="AI23">
        <f>Table7[[#This Row],[CFNM]]/Table7[[#This Row],[CAREA]]</f>
        <v>0.76140974520282034</v>
      </c>
      <c r="AJ23">
        <v>2.65273</v>
      </c>
      <c r="AK23">
        <f>-(Table8[[#This Row],[time]]-2)*2</f>
        <v>-1.3054600000000001</v>
      </c>
      <c r="AL23">
        <v>78.085800000000006</v>
      </c>
      <c r="AM23">
        <v>60.087699999999998</v>
      </c>
      <c r="AN23">
        <f>Table8[[#This Row],[CFNM]]/Table8[[#This Row],[CAREA]]</f>
        <v>0.76950866866959156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87.218599999999995</v>
      </c>
      <c r="D24">
        <v>22.610299999999999</v>
      </c>
      <c r="E24">
        <f>Table1[[#This Row],[CFNM]]/Table1[[#This Row],[CAREA]]</f>
        <v>0.25923713519822605</v>
      </c>
      <c r="F24">
        <v>2.7006199999999998</v>
      </c>
      <c r="G24">
        <f>-(Table2[[#This Row],[time]]-2)*2</f>
        <v>-1.4012399999999996</v>
      </c>
      <c r="H24">
        <v>92.781700000000001</v>
      </c>
      <c r="I24">
        <v>13.473100000000001</v>
      </c>
      <c r="J24">
        <f>Table2[[#This Row],[CFNM]]/Table2[[#This Row],[CAREA]]</f>
        <v>0.14521290297547901</v>
      </c>
      <c r="K24">
        <v>2.7006199999999998</v>
      </c>
      <c r="L24">
        <f>-(Table3[[#This Row],[time]]-2)*2</f>
        <v>-1.4012399999999996</v>
      </c>
      <c r="M24">
        <v>89.575800000000001</v>
      </c>
      <c r="N24">
        <v>22.4803</v>
      </c>
      <c r="O24">
        <f>Table3[[#This Row],[CFNM]]/Table3[[#This Row],[CAREA]]</f>
        <v>0.25096398804141296</v>
      </c>
      <c r="P24">
        <v>2.7006199999999998</v>
      </c>
      <c r="Q24">
        <f>-(Table4[[#This Row],[time]]-2)*2</f>
        <v>-1.4012399999999996</v>
      </c>
      <c r="R24">
        <v>88.457899999999995</v>
      </c>
      <c r="S24">
        <v>30.075099999999999</v>
      </c>
      <c r="T24">
        <f>Table4[[#This Row],[CFNM]]/Table4[[#This Row],[CAREA]]</f>
        <v>0.33999337537970042</v>
      </c>
      <c r="U24">
        <v>2.7006199999999998</v>
      </c>
      <c r="V24">
        <f>-(Table5[[#This Row],[time]]-2)*2</f>
        <v>-1.4012399999999996</v>
      </c>
      <c r="W24">
        <v>74.052499999999995</v>
      </c>
      <c r="X24">
        <v>47.2119</v>
      </c>
      <c r="Y24">
        <f>Table5[[#This Row],[CFNM]]/Table5[[#This Row],[CAREA]]</f>
        <v>0.63754633537017658</v>
      </c>
      <c r="Z24">
        <v>2.7006199999999998</v>
      </c>
      <c r="AA24">
        <f>-(Table6[[#This Row],[time]]-2)*2</f>
        <v>-1.4012399999999996</v>
      </c>
      <c r="AB24">
        <v>82.670900000000003</v>
      </c>
      <c r="AC24">
        <v>65.768500000000003</v>
      </c>
      <c r="AD24">
        <f>Table6[[#This Row],[CFNM]]/Table6[[#This Row],[CAREA]]</f>
        <v>0.79554595389671579</v>
      </c>
      <c r="AE24">
        <v>2.7006199999999998</v>
      </c>
      <c r="AF24">
        <f>-(Table7[[#This Row],[time]]-2)*2</f>
        <v>-1.4012399999999996</v>
      </c>
      <c r="AG24">
        <v>76.169700000000006</v>
      </c>
      <c r="AH24">
        <v>62.517000000000003</v>
      </c>
      <c r="AI24">
        <f>Table7[[#This Row],[CFNM]]/Table7[[#This Row],[CAREA]]</f>
        <v>0.82075943583866018</v>
      </c>
      <c r="AJ24">
        <v>2.7006199999999998</v>
      </c>
      <c r="AK24">
        <f>-(Table8[[#This Row],[time]]-2)*2</f>
        <v>-1.4012399999999996</v>
      </c>
      <c r="AL24">
        <v>77.858699999999999</v>
      </c>
      <c r="AM24">
        <v>64.072699999999998</v>
      </c>
      <c r="AN24">
        <f>Table8[[#This Row],[CFNM]]/Table8[[#This Row],[CAREA]]</f>
        <v>0.82293565137871549</v>
      </c>
    </row>
    <row r="25" spans="1:40" x14ac:dyDescent="0.3">
      <c r="A25">
        <v>2.75176</v>
      </c>
      <c r="B25">
        <f>-(Table1[[#This Row],[time]]-2)*2</f>
        <v>-1.50352</v>
      </c>
      <c r="C25">
        <v>86.961399999999998</v>
      </c>
      <c r="D25">
        <v>23.335799999999999</v>
      </c>
      <c r="E25">
        <f>Table1[[#This Row],[CFNM]]/Table1[[#This Row],[CAREA]]</f>
        <v>0.26834664575317324</v>
      </c>
      <c r="F25">
        <v>2.75176</v>
      </c>
      <c r="G25">
        <f>-(Table2[[#This Row],[time]]-2)*2</f>
        <v>-1.50352</v>
      </c>
      <c r="H25">
        <v>92.753</v>
      </c>
      <c r="I25">
        <v>14.3377</v>
      </c>
      <c r="J25">
        <f>Table2[[#This Row],[CFNM]]/Table2[[#This Row],[CAREA]]</f>
        <v>0.15457936670512004</v>
      </c>
      <c r="K25">
        <v>2.75176</v>
      </c>
      <c r="L25">
        <f>-(Table3[[#This Row],[time]]-2)*2</f>
        <v>-1.50352</v>
      </c>
      <c r="M25">
        <v>89.465299999999999</v>
      </c>
      <c r="N25">
        <v>24.055700000000002</v>
      </c>
      <c r="O25">
        <f>Table3[[#This Row],[CFNM]]/Table3[[#This Row],[CAREA]]</f>
        <v>0.26888301944999909</v>
      </c>
      <c r="P25">
        <v>2.75176</v>
      </c>
      <c r="Q25">
        <f>-(Table4[[#This Row],[time]]-2)*2</f>
        <v>-1.50352</v>
      </c>
      <c r="R25">
        <v>88.542400000000001</v>
      </c>
      <c r="S25">
        <v>32.187899999999999</v>
      </c>
      <c r="T25">
        <f>Table4[[#This Row],[CFNM]]/Table4[[#This Row],[CAREA]]</f>
        <v>0.36353091852039249</v>
      </c>
      <c r="U25">
        <v>2.75176</v>
      </c>
      <c r="V25">
        <f>-(Table5[[#This Row],[time]]-2)*2</f>
        <v>-1.50352</v>
      </c>
      <c r="W25">
        <v>73.267200000000003</v>
      </c>
      <c r="X25">
        <v>49.8384</v>
      </c>
      <c r="Y25">
        <f>Table5[[#This Row],[CFNM]]/Table5[[#This Row],[CAREA]]</f>
        <v>0.68022798742138357</v>
      </c>
      <c r="Z25">
        <v>2.75176</v>
      </c>
      <c r="AA25">
        <f>-(Table6[[#This Row],[time]]-2)*2</f>
        <v>-1.50352</v>
      </c>
      <c r="AB25">
        <v>81.958299999999994</v>
      </c>
      <c r="AC25">
        <v>69.371600000000001</v>
      </c>
      <c r="AD25">
        <f>Table6[[#This Row],[CFNM]]/Table6[[#This Row],[CAREA]]</f>
        <v>0.84642556031542882</v>
      </c>
      <c r="AE25">
        <v>2.75176</v>
      </c>
      <c r="AF25">
        <f>-(Table7[[#This Row],[time]]-2)*2</f>
        <v>-1.50352</v>
      </c>
      <c r="AG25">
        <v>75.527699999999996</v>
      </c>
      <c r="AH25">
        <v>65.947199999999995</v>
      </c>
      <c r="AI25">
        <f>Table7[[#This Row],[CFNM]]/Table7[[#This Row],[CAREA]]</f>
        <v>0.87315249901691694</v>
      </c>
      <c r="AJ25">
        <v>2.75176</v>
      </c>
      <c r="AK25">
        <f>-(Table8[[#This Row],[time]]-2)*2</f>
        <v>-1.50352</v>
      </c>
      <c r="AL25">
        <v>77.607399999999998</v>
      </c>
      <c r="AM25">
        <v>67.468500000000006</v>
      </c>
      <c r="AN25">
        <f>Table8[[#This Row],[CFNM]]/Table8[[#This Row],[CAREA]]</f>
        <v>0.86935653043395356</v>
      </c>
    </row>
    <row r="26" spans="1:40" x14ac:dyDescent="0.3">
      <c r="A26">
        <v>2.80444</v>
      </c>
      <c r="B26">
        <f>-(Table1[[#This Row],[time]]-2)*2</f>
        <v>-1.6088800000000001</v>
      </c>
      <c r="C26">
        <v>86.6892</v>
      </c>
      <c r="D26">
        <v>24.178899999999999</v>
      </c>
      <c r="E26">
        <f>Table1[[#This Row],[CFNM]]/Table1[[#This Row],[CAREA]]</f>
        <v>0.27891478984694745</v>
      </c>
      <c r="F26">
        <v>2.80444</v>
      </c>
      <c r="G26">
        <f>-(Table2[[#This Row],[time]]-2)*2</f>
        <v>-1.6088800000000001</v>
      </c>
      <c r="H26">
        <v>92.745900000000006</v>
      </c>
      <c r="I26">
        <v>15.379200000000001</v>
      </c>
      <c r="J26">
        <f>Table2[[#This Row],[CFNM]]/Table2[[#This Row],[CAREA]]</f>
        <v>0.16582080717314729</v>
      </c>
      <c r="K26">
        <v>2.80444</v>
      </c>
      <c r="L26">
        <f>-(Table3[[#This Row],[time]]-2)*2</f>
        <v>-1.6088800000000001</v>
      </c>
      <c r="M26">
        <v>89.961299999999994</v>
      </c>
      <c r="N26">
        <v>26.0427</v>
      </c>
      <c r="O26">
        <f>Table3[[#This Row],[CFNM]]/Table3[[#This Row],[CAREA]]</f>
        <v>0.28948781309296334</v>
      </c>
      <c r="P26">
        <v>2.80444</v>
      </c>
      <c r="Q26">
        <f>-(Table4[[#This Row],[time]]-2)*2</f>
        <v>-1.6088800000000001</v>
      </c>
      <c r="R26">
        <v>88.279600000000002</v>
      </c>
      <c r="S26">
        <v>34.914400000000001</v>
      </c>
      <c r="T26">
        <f>Table4[[#This Row],[CFNM]]/Table4[[#This Row],[CAREA]]</f>
        <v>0.39549794063407628</v>
      </c>
      <c r="U26">
        <v>2.80444</v>
      </c>
      <c r="V26">
        <f>-(Table5[[#This Row],[time]]-2)*2</f>
        <v>-1.6088800000000001</v>
      </c>
      <c r="W26">
        <v>72.171099999999996</v>
      </c>
      <c r="X26">
        <v>53.128399999999999</v>
      </c>
      <c r="Y26">
        <f>Table5[[#This Row],[CFNM]]/Table5[[#This Row],[CAREA]]</f>
        <v>0.73614507746175406</v>
      </c>
      <c r="Z26">
        <v>2.80444</v>
      </c>
      <c r="AA26">
        <f>-(Table6[[#This Row],[time]]-2)*2</f>
        <v>-1.6088800000000001</v>
      </c>
      <c r="AB26">
        <v>81.034000000000006</v>
      </c>
      <c r="AC26">
        <v>73.887699999999995</v>
      </c>
      <c r="AD26">
        <f>Table6[[#This Row],[CFNM]]/Table6[[#This Row],[CAREA]]</f>
        <v>0.91181109164054586</v>
      </c>
      <c r="AE26">
        <v>2.80444</v>
      </c>
      <c r="AF26">
        <f>-(Table7[[#This Row],[time]]-2)*2</f>
        <v>-1.6088800000000001</v>
      </c>
      <c r="AG26">
        <v>74.692599999999999</v>
      </c>
      <c r="AH26">
        <v>70.208600000000004</v>
      </c>
      <c r="AI26">
        <f>Table7[[#This Row],[CFNM]]/Table7[[#This Row],[CAREA]]</f>
        <v>0.93996727922177037</v>
      </c>
      <c r="AJ26">
        <v>2.80444</v>
      </c>
      <c r="AK26">
        <f>-(Table8[[#This Row],[time]]-2)*2</f>
        <v>-1.6088800000000001</v>
      </c>
      <c r="AL26">
        <v>77.338200000000001</v>
      </c>
      <c r="AM26">
        <v>71.713099999999997</v>
      </c>
      <c r="AN26">
        <f>Table8[[#This Row],[CFNM]]/Table8[[#This Row],[CAREA]]</f>
        <v>0.92726621514335728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86.670100000000005</v>
      </c>
      <c r="D27">
        <v>24.806899999999999</v>
      </c>
      <c r="E27">
        <f>Table1[[#This Row],[CFNM]]/Table1[[#This Row],[CAREA]]</f>
        <v>0.28622212273898379</v>
      </c>
      <c r="F27">
        <v>2.8583699999999999</v>
      </c>
      <c r="G27">
        <f>-(Table2[[#This Row],[time]]-2)*2</f>
        <v>-1.7167399999999997</v>
      </c>
      <c r="H27">
        <v>92.764499999999998</v>
      </c>
      <c r="I27">
        <v>16.195499999999999</v>
      </c>
      <c r="J27">
        <f>Table2[[#This Row],[CFNM]]/Table2[[#This Row],[CAREA]]</f>
        <v>0.17458726129068769</v>
      </c>
      <c r="K27">
        <v>2.8583699999999999</v>
      </c>
      <c r="L27">
        <f>-(Table3[[#This Row],[time]]-2)*2</f>
        <v>-1.7167399999999997</v>
      </c>
      <c r="M27">
        <v>90.379199999999997</v>
      </c>
      <c r="N27">
        <v>27.6754</v>
      </c>
      <c r="O27">
        <f>Table3[[#This Row],[CFNM]]/Table3[[#This Row],[CAREA]]</f>
        <v>0.30621426168853011</v>
      </c>
      <c r="P27">
        <v>2.8583699999999999</v>
      </c>
      <c r="Q27">
        <f>-(Table4[[#This Row],[time]]-2)*2</f>
        <v>-1.7167399999999997</v>
      </c>
      <c r="R27">
        <v>88.168000000000006</v>
      </c>
      <c r="S27">
        <v>37.205300000000001</v>
      </c>
      <c r="T27">
        <f>Table4[[#This Row],[CFNM]]/Table4[[#This Row],[CAREA]]</f>
        <v>0.42198189819435622</v>
      </c>
      <c r="U27">
        <v>2.8583699999999999</v>
      </c>
      <c r="V27">
        <f>-(Table5[[#This Row],[time]]-2)*2</f>
        <v>-1.7167399999999997</v>
      </c>
      <c r="W27">
        <v>70.6327</v>
      </c>
      <c r="X27">
        <v>55.794600000000003</v>
      </c>
      <c r="Y27">
        <f>Table5[[#This Row],[CFNM]]/Table5[[#This Row],[CAREA]]</f>
        <v>0.78992591250228295</v>
      </c>
      <c r="Z27">
        <v>2.8583699999999999</v>
      </c>
      <c r="AA27">
        <f>-(Table6[[#This Row],[time]]-2)*2</f>
        <v>-1.7167399999999997</v>
      </c>
      <c r="AB27">
        <v>80.310199999999995</v>
      </c>
      <c r="AC27">
        <v>77.517600000000002</v>
      </c>
      <c r="AD27">
        <f>Table6[[#This Row],[CFNM]]/Table6[[#This Row],[CAREA]]</f>
        <v>0.96522733102395475</v>
      </c>
      <c r="AE27">
        <v>2.8583699999999999</v>
      </c>
      <c r="AF27">
        <f>-(Table7[[#This Row],[time]]-2)*2</f>
        <v>-1.7167399999999997</v>
      </c>
      <c r="AG27">
        <v>74.163899999999998</v>
      </c>
      <c r="AH27">
        <v>73.551199999999994</v>
      </c>
      <c r="AI27">
        <f>Table7[[#This Row],[CFNM]]/Table7[[#This Row],[CAREA]]</f>
        <v>0.99173856822524165</v>
      </c>
      <c r="AJ27">
        <v>2.8583699999999999</v>
      </c>
      <c r="AK27">
        <f>-(Table8[[#This Row],[time]]-2)*2</f>
        <v>-1.7167399999999997</v>
      </c>
      <c r="AL27">
        <v>77.126900000000006</v>
      </c>
      <c r="AM27">
        <v>74.9863</v>
      </c>
      <c r="AN27">
        <f>Table8[[#This Row],[CFNM]]/Table8[[#This Row],[CAREA]]</f>
        <v>0.97224574046149914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86.606099999999998</v>
      </c>
      <c r="D28">
        <v>25.543099999999999</v>
      </c>
      <c r="E28">
        <f>Table1[[#This Row],[CFNM]]/Table1[[#This Row],[CAREA]]</f>
        <v>0.29493419054777897</v>
      </c>
      <c r="F28">
        <v>2.9134199999999999</v>
      </c>
      <c r="G28">
        <f>-(Table2[[#This Row],[time]]-2)*2</f>
        <v>-1.8268399999999998</v>
      </c>
      <c r="H28">
        <v>92.747100000000003</v>
      </c>
      <c r="I28">
        <v>17.108499999999999</v>
      </c>
      <c r="J28">
        <f>Table2[[#This Row],[CFNM]]/Table2[[#This Row],[CAREA]]</f>
        <v>0.18446398863145047</v>
      </c>
      <c r="K28">
        <v>2.9134199999999999</v>
      </c>
      <c r="L28">
        <f>-(Table3[[#This Row],[time]]-2)*2</f>
        <v>-1.8268399999999998</v>
      </c>
      <c r="M28">
        <v>90.143600000000006</v>
      </c>
      <c r="N28">
        <v>29.771999999999998</v>
      </c>
      <c r="O28">
        <f>Table3[[#This Row],[CFNM]]/Table3[[#This Row],[CAREA]]</f>
        <v>0.33027303103048911</v>
      </c>
      <c r="P28">
        <v>2.9134199999999999</v>
      </c>
      <c r="Q28">
        <f>-(Table4[[#This Row],[time]]-2)*2</f>
        <v>-1.8268399999999998</v>
      </c>
      <c r="R28">
        <v>88.084900000000005</v>
      </c>
      <c r="S28">
        <v>40.037599999999998</v>
      </c>
      <c r="T28">
        <f>Table4[[#This Row],[CFNM]]/Table4[[#This Row],[CAREA]]</f>
        <v>0.45453420506806497</v>
      </c>
      <c r="U28">
        <v>2.9134199999999999</v>
      </c>
      <c r="V28">
        <f>-(Table5[[#This Row],[time]]-2)*2</f>
        <v>-1.8268399999999998</v>
      </c>
      <c r="W28">
        <v>69.541600000000003</v>
      </c>
      <c r="X28">
        <v>58.888199999999998</v>
      </c>
      <c r="Y28">
        <f>Table5[[#This Row],[CFNM]]/Table5[[#This Row],[CAREA]]</f>
        <v>0.8468053654215606</v>
      </c>
      <c r="Z28">
        <v>2.9134199999999999</v>
      </c>
      <c r="AA28">
        <f>-(Table6[[#This Row],[time]]-2)*2</f>
        <v>-1.8268399999999998</v>
      </c>
      <c r="AB28">
        <v>78.717500000000001</v>
      </c>
      <c r="AC28">
        <v>81.773399999999995</v>
      </c>
      <c r="AD28">
        <f>Table6[[#This Row],[CFNM]]/Table6[[#This Row],[CAREA]]</f>
        <v>1.0388211007717469</v>
      </c>
      <c r="AE28">
        <v>2.9134199999999999</v>
      </c>
      <c r="AF28">
        <f>-(Table7[[#This Row],[time]]-2)*2</f>
        <v>-1.8268399999999998</v>
      </c>
      <c r="AG28">
        <v>73.528000000000006</v>
      </c>
      <c r="AH28">
        <v>77.290599999999998</v>
      </c>
      <c r="AI28">
        <f>Table7[[#This Row],[CFNM]]/Table7[[#This Row],[CAREA]]</f>
        <v>1.0511723425089761</v>
      </c>
      <c r="AJ28">
        <v>2.9134199999999999</v>
      </c>
      <c r="AK28">
        <f>-(Table8[[#This Row],[time]]-2)*2</f>
        <v>-1.8268399999999998</v>
      </c>
      <c r="AL28">
        <v>76.835899999999995</v>
      </c>
      <c r="AM28">
        <v>78.884100000000004</v>
      </c>
      <c r="AN28">
        <f>Table8[[#This Row],[CFNM]]/Table8[[#This Row],[CAREA]]</f>
        <v>1.0266568101629578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86.725700000000003</v>
      </c>
      <c r="D29">
        <v>26.1478</v>
      </c>
      <c r="E29">
        <f>Table1[[#This Row],[CFNM]]/Table1[[#This Row],[CAREA]]</f>
        <v>0.30150001671938076</v>
      </c>
      <c r="F29">
        <v>2.9619599999999999</v>
      </c>
      <c r="G29">
        <f>-(Table2[[#This Row],[time]]-2)*2</f>
        <v>-1.9239199999999999</v>
      </c>
      <c r="H29">
        <v>92.831699999999998</v>
      </c>
      <c r="I29">
        <v>18.077000000000002</v>
      </c>
      <c r="J29">
        <f>Table2[[#This Row],[CFNM]]/Table2[[#This Row],[CAREA]]</f>
        <v>0.19472874029022416</v>
      </c>
      <c r="K29">
        <v>2.9619599999999999</v>
      </c>
      <c r="L29">
        <f>-(Table3[[#This Row],[time]]-2)*2</f>
        <v>-1.9239199999999999</v>
      </c>
      <c r="M29">
        <v>89.902199999999993</v>
      </c>
      <c r="N29">
        <v>31.8081</v>
      </c>
      <c r="O29">
        <f>Table3[[#This Row],[CFNM]]/Table3[[#This Row],[CAREA]]</f>
        <v>0.35380780448086924</v>
      </c>
      <c r="P29">
        <v>2.9619599999999999</v>
      </c>
      <c r="Q29">
        <f>-(Table4[[#This Row],[time]]-2)*2</f>
        <v>-1.9239199999999999</v>
      </c>
      <c r="R29">
        <v>87.853200000000001</v>
      </c>
      <c r="S29">
        <v>43.1676</v>
      </c>
      <c r="T29">
        <f>Table4[[#This Row],[CFNM]]/Table4[[#This Row],[CAREA]]</f>
        <v>0.49136058788979797</v>
      </c>
      <c r="U29">
        <v>2.9619599999999999</v>
      </c>
      <c r="V29">
        <f>-(Table5[[#This Row],[time]]-2)*2</f>
        <v>-1.9239199999999999</v>
      </c>
      <c r="W29">
        <v>68.458200000000005</v>
      </c>
      <c r="X29">
        <v>61.943399999999997</v>
      </c>
      <c r="Y29">
        <f>Table5[[#This Row],[CFNM]]/Table5[[#This Row],[CAREA]]</f>
        <v>0.90483535938718795</v>
      </c>
      <c r="Z29">
        <v>2.9619599999999999</v>
      </c>
      <c r="AA29">
        <f>-(Table6[[#This Row],[time]]-2)*2</f>
        <v>-1.9239199999999999</v>
      </c>
      <c r="AB29">
        <v>76.994600000000005</v>
      </c>
      <c r="AC29">
        <v>86.099100000000007</v>
      </c>
      <c r="AD29">
        <f>Table6[[#This Row],[CFNM]]/Table6[[#This Row],[CAREA]]</f>
        <v>1.1182485524958894</v>
      </c>
      <c r="AE29">
        <v>2.9619599999999999</v>
      </c>
      <c r="AF29">
        <f>-(Table7[[#This Row],[time]]-2)*2</f>
        <v>-1.9239199999999999</v>
      </c>
      <c r="AG29">
        <v>72.950199999999995</v>
      </c>
      <c r="AH29">
        <v>80.866399999999999</v>
      </c>
      <c r="AI29">
        <f>Table7[[#This Row],[CFNM]]/Table7[[#This Row],[CAREA]]</f>
        <v>1.1085151240161097</v>
      </c>
      <c r="AJ29">
        <v>2.9619599999999999</v>
      </c>
      <c r="AK29">
        <f>-(Table8[[#This Row],[time]]-2)*2</f>
        <v>-1.9239199999999999</v>
      </c>
      <c r="AL29">
        <v>76.587699999999998</v>
      </c>
      <c r="AM29">
        <v>82.822900000000004</v>
      </c>
      <c r="AN29">
        <f>Table8[[#This Row],[CFNM]]/Table8[[#This Row],[CAREA]]</f>
        <v>1.0814125505792707</v>
      </c>
    </row>
    <row r="30" spans="1:40" x14ac:dyDescent="0.3">
      <c r="A30">
        <v>3</v>
      </c>
      <c r="B30">
        <f>-(Table1[[#This Row],[time]]-2)*2</f>
        <v>-2</v>
      </c>
      <c r="C30">
        <v>86.804699999999997</v>
      </c>
      <c r="D30">
        <v>26.665600000000001</v>
      </c>
      <c r="E30">
        <f>Table1[[#This Row],[CFNM]]/Table1[[#This Row],[CAREA]]</f>
        <v>0.30719073967193022</v>
      </c>
      <c r="F30">
        <v>3</v>
      </c>
      <c r="G30">
        <f>-(Table2[[#This Row],[time]]-2)*2</f>
        <v>-2</v>
      </c>
      <c r="H30">
        <v>92.958799999999997</v>
      </c>
      <c r="I30">
        <v>19.047599999999999</v>
      </c>
      <c r="J30">
        <f>Table2[[#This Row],[CFNM]]/Table2[[#This Row],[CAREA]]</f>
        <v>0.20490367775831875</v>
      </c>
      <c r="K30">
        <v>3</v>
      </c>
      <c r="L30">
        <f>-(Table3[[#This Row],[time]]-2)*2</f>
        <v>-2</v>
      </c>
      <c r="M30">
        <v>89.516499999999994</v>
      </c>
      <c r="N30">
        <v>33.819600000000001</v>
      </c>
      <c r="O30">
        <f>Table3[[#This Row],[CFNM]]/Table3[[#This Row],[CAREA]]</f>
        <v>0.37780297487055464</v>
      </c>
      <c r="P30">
        <v>3</v>
      </c>
      <c r="Q30">
        <f>-(Table4[[#This Row],[time]]-2)*2</f>
        <v>-2</v>
      </c>
      <c r="R30">
        <v>87.663600000000002</v>
      </c>
      <c r="S30">
        <v>46.363500000000002</v>
      </c>
      <c r="T30">
        <f>Table4[[#This Row],[CFNM]]/Table4[[#This Row],[CAREA]]</f>
        <v>0.52887971746540186</v>
      </c>
      <c r="U30">
        <v>3</v>
      </c>
      <c r="V30">
        <f>-(Table5[[#This Row],[time]]-2)*2</f>
        <v>-2</v>
      </c>
      <c r="W30">
        <v>67.441900000000004</v>
      </c>
      <c r="X30">
        <v>64.8964</v>
      </c>
      <c r="Y30">
        <f>Table5[[#This Row],[CFNM]]/Table5[[#This Row],[CAREA]]</f>
        <v>0.96225640143590252</v>
      </c>
      <c r="Z30">
        <v>3</v>
      </c>
      <c r="AA30">
        <f>-(Table6[[#This Row],[time]]-2)*2</f>
        <v>-2</v>
      </c>
      <c r="AB30">
        <v>74.877499999999998</v>
      </c>
      <c r="AC30">
        <v>90.366399999999999</v>
      </c>
      <c r="AD30">
        <f>Table6[[#This Row],[CFNM]]/Table6[[#This Row],[CAREA]]</f>
        <v>1.2068565323361491</v>
      </c>
      <c r="AE30">
        <v>3</v>
      </c>
      <c r="AF30">
        <f>-(Table7[[#This Row],[time]]-2)*2</f>
        <v>-2</v>
      </c>
      <c r="AG30">
        <v>72.353300000000004</v>
      </c>
      <c r="AH30">
        <v>84.331400000000002</v>
      </c>
      <c r="AI30">
        <f>Table7[[#This Row],[CFNM]]/Table7[[#This Row],[CAREA]]</f>
        <v>1.1655501545886642</v>
      </c>
      <c r="AJ30">
        <v>3</v>
      </c>
      <c r="AK30">
        <f>-(Table8[[#This Row],[time]]-2)*2</f>
        <v>-2</v>
      </c>
      <c r="AL30">
        <v>76.374300000000005</v>
      </c>
      <c r="AM30">
        <v>86.577699999999993</v>
      </c>
      <c r="AN30">
        <f>Table8[[#This Row],[CFNM]]/Table8[[#This Row],[CAREA]]</f>
        <v>1.1335972964727663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91.105400000000003</v>
      </c>
      <c r="D38">
        <v>10.2014</v>
      </c>
      <c r="E38" s="1">
        <f>Table110[[#This Row],[CFNM]]/Table110[[#This Row],[CAREA]]</f>
        <v>0.11197360419909247</v>
      </c>
      <c r="F38">
        <v>2</v>
      </c>
      <c r="G38">
        <f>(Table211[[#This Row],[time]]-2)*2</f>
        <v>0</v>
      </c>
      <c r="H38">
        <v>95.867800000000003</v>
      </c>
      <c r="I38">
        <v>3.5860500000000002</v>
      </c>
      <c r="J38" s="1">
        <f>Table211[[#This Row],[CFNM]]/Table211[[#This Row],[CAREA]]</f>
        <v>3.740619895314172E-2</v>
      </c>
      <c r="K38">
        <v>2</v>
      </c>
      <c r="L38">
        <f>(Table312[[#This Row],[time]]-2)*2</f>
        <v>0</v>
      </c>
      <c r="M38">
        <v>89.266099999999994</v>
      </c>
      <c r="N38">
        <v>3.6396999999999999</v>
      </c>
      <c r="O38">
        <f>Table312[[#This Row],[CFNM]]/Table312[[#This Row],[CAREA]]</f>
        <v>4.0773597143820554E-2</v>
      </c>
      <c r="P38">
        <v>2</v>
      </c>
      <c r="Q38">
        <f>(Table413[[#This Row],[time]]-2)*2</f>
        <v>0</v>
      </c>
      <c r="R38">
        <v>86.426900000000003</v>
      </c>
      <c r="S38">
        <v>6.4320700000000004</v>
      </c>
      <c r="T38">
        <f>Table413[[#This Row],[CFNM]]/Table413[[#This Row],[CAREA]]</f>
        <v>7.4422083865092928E-2</v>
      </c>
      <c r="U38">
        <v>2</v>
      </c>
      <c r="V38">
        <f>(Table514[[#This Row],[time]]-2)*2</f>
        <v>0</v>
      </c>
      <c r="W38">
        <v>82.680599999999998</v>
      </c>
      <c r="X38">
        <v>9.2786299999999997</v>
      </c>
      <c r="Y38">
        <f>Table514[[#This Row],[CFNM]]/Table514[[#This Row],[CAREA]]</f>
        <v>0.11222257700113449</v>
      </c>
      <c r="Z38">
        <v>2</v>
      </c>
      <c r="AA38">
        <f>(Table615[[#This Row],[time]]-2)*2</f>
        <v>0</v>
      </c>
      <c r="AB38">
        <v>88.9298</v>
      </c>
      <c r="AC38">
        <v>15.8246</v>
      </c>
      <c r="AD38">
        <f>Table615[[#This Row],[CFNM]]/Table615[[#This Row],[CAREA]]</f>
        <v>0.17794485088238138</v>
      </c>
      <c r="AE38">
        <v>2</v>
      </c>
      <c r="AF38">
        <f>(Table716[[#This Row],[time]]-2)*2</f>
        <v>0</v>
      </c>
      <c r="AG38">
        <v>78.958100000000002</v>
      </c>
      <c r="AH38">
        <v>19.616599999999998</v>
      </c>
      <c r="AI38">
        <f>Table716[[#This Row],[CFNM]]/Table716[[#This Row],[CAREA]]</f>
        <v>0.24844316162622959</v>
      </c>
      <c r="AJ38">
        <v>2</v>
      </c>
      <c r="AK38">
        <f>(Table817[[#This Row],[time]]-2)*2</f>
        <v>0</v>
      </c>
      <c r="AL38">
        <v>83.134600000000006</v>
      </c>
      <c r="AM38">
        <v>19.232700000000001</v>
      </c>
      <c r="AN38">
        <f>Table817[[#This Row],[CFNM]]/Table817[[#This Row],[CAREA]]</f>
        <v>0.23134410943217384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91.23</v>
      </c>
      <c r="D39">
        <v>10.1099</v>
      </c>
      <c r="E39">
        <f>Table110[[#This Row],[CFNM]]/Table110[[#This Row],[CAREA]]</f>
        <v>0.11081771347144578</v>
      </c>
      <c r="F39">
        <v>2.0512600000000001</v>
      </c>
      <c r="G39">
        <f>(Table211[[#This Row],[time]]-2)*2</f>
        <v>0.10252000000000017</v>
      </c>
      <c r="H39">
        <v>96.125</v>
      </c>
      <c r="I39">
        <v>3.6124499999999999</v>
      </c>
      <c r="J39">
        <f>Table211[[#This Row],[CFNM]]/Table211[[#This Row],[CAREA]]</f>
        <v>3.758075422626788E-2</v>
      </c>
      <c r="K39">
        <v>2.0512600000000001</v>
      </c>
      <c r="L39">
        <f>(Table312[[#This Row],[time]]-2)*2</f>
        <v>0.10252000000000017</v>
      </c>
      <c r="M39">
        <v>89.319900000000004</v>
      </c>
      <c r="N39">
        <v>3.2627799999999998</v>
      </c>
      <c r="O39">
        <f>Table312[[#This Row],[CFNM]]/Table312[[#This Row],[CAREA]]</f>
        <v>3.6529149719155524E-2</v>
      </c>
      <c r="P39">
        <v>2.0512600000000001</v>
      </c>
      <c r="Q39">
        <f>(Table413[[#This Row],[time]]-2)*2</f>
        <v>0.10252000000000017</v>
      </c>
      <c r="R39">
        <v>86.504999999999995</v>
      </c>
      <c r="S39">
        <v>6.1049899999999999</v>
      </c>
      <c r="T39">
        <f>Table413[[#This Row],[CFNM]]/Table413[[#This Row],[CAREA]]</f>
        <v>7.0573839662447263E-2</v>
      </c>
      <c r="U39">
        <v>2.0512600000000001</v>
      </c>
      <c r="V39">
        <f>(Table514[[#This Row],[time]]-2)*2</f>
        <v>0.10252000000000017</v>
      </c>
      <c r="W39">
        <v>82.720100000000002</v>
      </c>
      <c r="X39">
        <v>7.94733</v>
      </c>
      <c r="Y39">
        <f>Table514[[#This Row],[CFNM]]/Table514[[#This Row],[CAREA]]</f>
        <v>9.6074956389075927E-2</v>
      </c>
      <c r="Z39">
        <v>2.0512600000000001</v>
      </c>
      <c r="AA39">
        <f>(Table615[[#This Row],[time]]-2)*2</f>
        <v>0.10252000000000017</v>
      </c>
      <c r="AB39">
        <v>88.877899999999997</v>
      </c>
      <c r="AC39">
        <v>14.336499999999999</v>
      </c>
      <c r="AD39">
        <f>Table615[[#This Row],[CFNM]]/Table615[[#This Row],[CAREA]]</f>
        <v>0.16130556640064628</v>
      </c>
      <c r="AE39">
        <v>2.0512600000000001</v>
      </c>
      <c r="AF39">
        <f>(Table716[[#This Row],[time]]-2)*2</f>
        <v>0.10252000000000017</v>
      </c>
      <c r="AG39">
        <v>78.824399999999997</v>
      </c>
      <c r="AH39">
        <v>18.520700000000001</v>
      </c>
      <c r="AI39">
        <f>Table716[[#This Row],[CFNM]]/Table716[[#This Row],[CAREA]]</f>
        <v>0.23496150938034419</v>
      </c>
      <c r="AJ39">
        <v>2.0512600000000001</v>
      </c>
      <c r="AK39">
        <f>(Table817[[#This Row],[time]]-2)*2</f>
        <v>0.10252000000000017</v>
      </c>
      <c r="AL39">
        <v>83.215599999999995</v>
      </c>
      <c r="AM39">
        <v>17.901</v>
      </c>
      <c r="AN39">
        <f>Table817[[#This Row],[CFNM]]/Table817[[#This Row],[CAREA]]</f>
        <v>0.21511591576579392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91.454499999999996</v>
      </c>
      <c r="D40">
        <v>9.5680200000000006</v>
      </c>
      <c r="E40">
        <f>Table110[[#This Row],[CFNM]]/Table110[[#This Row],[CAREA]]</f>
        <v>0.10462054901617746</v>
      </c>
      <c r="F40">
        <v>2.1153300000000002</v>
      </c>
      <c r="G40">
        <f>(Table211[[#This Row],[time]]-2)*2</f>
        <v>0.23066000000000031</v>
      </c>
      <c r="H40">
        <v>96.246799999999993</v>
      </c>
      <c r="I40">
        <v>3.5328200000000001</v>
      </c>
      <c r="J40">
        <f>Table211[[#This Row],[CFNM]]/Table211[[#This Row],[CAREA]]</f>
        <v>3.670584372675248E-2</v>
      </c>
      <c r="K40">
        <v>2.1153300000000002</v>
      </c>
      <c r="L40">
        <f>(Table312[[#This Row],[time]]-2)*2</f>
        <v>0.23066000000000031</v>
      </c>
      <c r="M40">
        <v>89.316699999999997</v>
      </c>
      <c r="N40">
        <v>2.2389999999999999</v>
      </c>
      <c r="O40">
        <f>Table312[[#This Row],[CFNM]]/Table312[[#This Row],[CAREA]]</f>
        <v>2.5068100366448826E-2</v>
      </c>
      <c r="P40">
        <v>2.1153300000000002</v>
      </c>
      <c r="Q40">
        <f>(Table413[[#This Row],[time]]-2)*2</f>
        <v>0.23066000000000031</v>
      </c>
      <c r="R40">
        <v>86.445999999999998</v>
      </c>
      <c r="S40">
        <v>4.9803199999999999</v>
      </c>
      <c r="T40">
        <f>Table413[[#This Row],[CFNM]]/Table413[[#This Row],[CAREA]]</f>
        <v>5.7611919579853316E-2</v>
      </c>
      <c r="U40">
        <v>2.1153300000000002</v>
      </c>
      <c r="V40">
        <f>(Table514[[#This Row],[time]]-2)*2</f>
        <v>0.23066000000000031</v>
      </c>
      <c r="W40">
        <v>82.773099999999999</v>
      </c>
      <c r="X40">
        <v>4.6534500000000003</v>
      </c>
      <c r="Y40">
        <f>Table514[[#This Row],[CFNM]]/Table514[[#This Row],[CAREA]]</f>
        <v>5.6219351455968188E-2</v>
      </c>
      <c r="Z40">
        <v>2.1153300000000002</v>
      </c>
      <c r="AA40">
        <f>(Table615[[#This Row],[time]]-2)*2</f>
        <v>0.23066000000000031</v>
      </c>
      <c r="AB40">
        <v>88.616200000000006</v>
      </c>
      <c r="AC40">
        <v>10.3574</v>
      </c>
      <c r="AD40">
        <f>Table615[[#This Row],[CFNM]]/Table615[[#This Row],[CAREA]]</f>
        <v>0.11687930649249234</v>
      </c>
      <c r="AE40">
        <v>2.1153300000000002</v>
      </c>
      <c r="AF40">
        <f>(Table716[[#This Row],[time]]-2)*2</f>
        <v>0.23066000000000031</v>
      </c>
      <c r="AG40">
        <v>78.5899</v>
      </c>
      <c r="AH40">
        <v>17.296500000000002</v>
      </c>
      <c r="AI40">
        <f>Table716[[#This Row],[CFNM]]/Table716[[#This Row],[CAREA]]</f>
        <v>0.2200855326193315</v>
      </c>
      <c r="AJ40">
        <v>2.1153300000000002</v>
      </c>
      <c r="AK40">
        <f>(Table817[[#This Row],[time]]-2)*2</f>
        <v>0.23066000000000031</v>
      </c>
      <c r="AL40">
        <v>83.387200000000007</v>
      </c>
      <c r="AM40">
        <v>16.3813</v>
      </c>
      <c r="AN40">
        <f>Table817[[#This Row],[CFNM]]/Table817[[#This Row],[CAREA]]</f>
        <v>0.19644861561486654</v>
      </c>
    </row>
    <row r="41" spans="1:40" x14ac:dyDescent="0.3">
      <c r="A41">
        <v>2.16533</v>
      </c>
      <c r="B41">
        <f>(Table110[[#This Row],[time]]-2)*2</f>
        <v>0.33065999999999995</v>
      </c>
      <c r="C41">
        <v>91.6601</v>
      </c>
      <c r="D41">
        <v>9.04678</v>
      </c>
      <c r="E41">
        <f>Table110[[#This Row],[CFNM]]/Table110[[#This Row],[CAREA]]</f>
        <v>9.8699215907466831E-2</v>
      </c>
      <c r="F41">
        <v>2.16533</v>
      </c>
      <c r="G41">
        <f>(Table211[[#This Row],[time]]-2)*2</f>
        <v>0.33065999999999995</v>
      </c>
      <c r="H41">
        <v>96.244299999999996</v>
      </c>
      <c r="I41">
        <v>3.4326099999999999</v>
      </c>
      <c r="J41">
        <f>Table211[[#This Row],[CFNM]]/Table211[[#This Row],[CAREA]]</f>
        <v>3.5665592663669435E-2</v>
      </c>
      <c r="K41">
        <v>2.16533</v>
      </c>
      <c r="L41">
        <f>(Table312[[#This Row],[time]]-2)*2</f>
        <v>0.33065999999999995</v>
      </c>
      <c r="M41">
        <v>89.258200000000002</v>
      </c>
      <c r="N41">
        <v>1.4126300000000001</v>
      </c>
      <c r="O41">
        <f>Table312[[#This Row],[CFNM]]/Table312[[#This Row],[CAREA]]</f>
        <v>1.5826333042790467E-2</v>
      </c>
      <c r="P41">
        <v>2.16533</v>
      </c>
      <c r="Q41">
        <f>(Table413[[#This Row],[time]]-2)*2</f>
        <v>0.33065999999999995</v>
      </c>
      <c r="R41">
        <v>86.309700000000007</v>
      </c>
      <c r="S41">
        <v>3.7766600000000001</v>
      </c>
      <c r="T41">
        <f>Table413[[#This Row],[CFNM]]/Table413[[#This Row],[CAREA]]</f>
        <v>4.375707481314383E-2</v>
      </c>
      <c r="U41">
        <v>2.16533</v>
      </c>
      <c r="V41">
        <f>(Table514[[#This Row],[time]]-2)*2</f>
        <v>0.33065999999999995</v>
      </c>
      <c r="W41">
        <v>82.348799999999997</v>
      </c>
      <c r="X41">
        <v>2.3443700000000001</v>
      </c>
      <c r="Y41">
        <f>Table514[[#This Row],[CFNM]]/Table514[[#This Row],[CAREA]]</f>
        <v>2.8468781573016244E-2</v>
      </c>
      <c r="Z41">
        <v>2.16533</v>
      </c>
      <c r="AA41">
        <f>(Table615[[#This Row],[time]]-2)*2</f>
        <v>0.33065999999999995</v>
      </c>
      <c r="AB41">
        <v>88.1982</v>
      </c>
      <c r="AC41">
        <v>6.5966899999999997</v>
      </c>
      <c r="AD41">
        <f>Table615[[#This Row],[CFNM]]/Table615[[#This Row],[CAREA]]</f>
        <v>7.4793930034853309E-2</v>
      </c>
      <c r="AE41">
        <v>2.16533</v>
      </c>
      <c r="AF41">
        <f>(Table716[[#This Row],[time]]-2)*2</f>
        <v>0.33065999999999995</v>
      </c>
      <c r="AG41">
        <v>78.406899999999993</v>
      </c>
      <c r="AH41">
        <v>16.448499999999999</v>
      </c>
      <c r="AI41">
        <f>Table716[[#This Row],[CFNM]]/Table716[[#This Row],[CAREA]]</f>
        <v>0.20978383280042956</v>
      </c>
      <c r="AJ41">
        <v>2.16533</v>
      </c>
      <c r="AK41">
        <f>(Table817[[#This Row],[time]]-2)*2</f>
        <v>0.33065999999999995</v>
      </c>
      <c r="AL41">
        <v>83.526399999999995</v>
      </c>
      <c r="AM41">
        <v>15.285</v>
      </c>
      <c r="AN41">
        <f>Table817[[#This Row],[CFNM]]/Table817[[#This Row],[CAREA]]</f>
        <v>0.18299603478660639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91.906400000000005</v>
      </c>
      <c r="D42">
        <v>8.1353500000000007</v>
      </c>
      <c r="E42">
        <f>Table110[[#This Row],[CFNM]]/Table110[[#This Row],[CAREA]]</f>
        <v>8.8517774605468169E-2</v>
      </c>
      <c r="F42">
        <v>2.2246999999999999</v>
      </c>
      <c r="G42">
        <f>(Table211[[#This Row],[time]]-2)*2</f>
        <v>0.4493999999999998</v>
      </c>
      <c r="H42">
        <v>96.2988</v>
      </c>
      <c r="I42">
        <v>3.1626099999999999</v>
      </c>
      <c r="J42">
        <f>Table211[[#This Row],[CFNM]]/Table211[[#This Row],[CAREA]]</f>
        <v>3.2841634579039408E-2</v>
      </c>
      <c r="K42">
        <v>2.2246999999999999</v>
      </c>
      <c r="L42">
        <f>(Table312[[#This Row],[time]]-2)*2</f>
        <v>0.4493999999999998</v>
      </c>
      <c r="M42">
        <v>88.834500000000006</v>
      </c>
      <c r="N42">
        <v>0.37975999999999999</v>
      </c>
      <c r="O42">
        <f>Table312[[#This Row],[CFNM]]/Table312[[#This Row],[CAREA]]</f>
        <v>4.2749157140525356E-3</v>
      </c>
      <c r="P42">
        <v>2.2246999999999999</v>
      </c>
      <c r="Q42">
        <f>(Table413[[#This Row],[time]]-2)*2</f>
        <v>0.4493999999999998</v>
      </c>
      <c r="R42">
        <v>85.891599999999997</v>
      </c>
      <c r="S42">
        <v>1.94587</v>
      </c>
      <c r="T42">
        <f>Table413[[#This Row],[CFNM]]/Table413[[#This Row],[CAREA]]</f>
        <v>2.2654951124440575E-2</v>
      </c>
      <c r="U42">
        <v>2.2246999999999999</v>
      </c>
      <c r="V42">
        <f>(Table514[[#This Row],[time]]-2)*2</f>
        <v>0.4493999999999998</v>
      </c>
      <c r="W42">
        <v>81.693299999999994</v>
      </c>
      <c r="X42">
        <v>1.18953</v>
      </c>
      <c r="Y42">
        <f>Table514[[#This Row],[CFNM]]/Table514[[#This Row],[CAREA]]</f>
        <v>1.4560924824924444E-2</v>
      </c>
      <c r="Z42">
        <v>2.2246999999999999</v>
      </c>
      <c r="AA42">
        <f>(Table615[[#This Row],[time]]-2)*2</f>
        <v>0.4493999999999998</v>
      </c>
      <c r="AB42">
        <v>87.660399999999996</v>
      </c>
      <c r="AC42">
        <v>4.3910099999999996</v>
      </c>
      <c r="AD42">
        <f>Table615[[#This Row],[CFNM]]/Table615[[#This Row],[CAREA]]</f>
        <v>5.0091147199875882E-2</v>
      </c>
      <c r="AE42">
        <v>2.2246999999999999</v>
      </c>
      <c r="AF42">
        <f>(Table716[[#This Row],[time]]-2)*2</f>
        <v>0.4493999999999998</v>
      </c>
      <c r="AG42">
        <v>78.198999999999998</v>
      </c>
      <c r="AH42">
        <v>15.7584</v>
      </c>
      <c r="AI42">
        <f>Table716[[#This Row],[CFNM]]/Table716[[#This Row],[CAREA]]</f>
        <v>0.20151664343533804</v>
      </c>
      <c r="AJ42">
        <v>2.2246999999999999</v>
      </c>
      <c r="AK42">
        <f>(Table817[[#This Row],[time]]-2)*2</f>
        <v>0.4493999999999998</v>
      </c>
      <c r="AL42">
        <v>83.674499999999995</v>
      </c>
      <c r="AM42">
        <v>14.360200000000001</v>
      </c>
      <c r="AN42">
        <f>Table817[[#This Row],[CFNM]]/Table817[[#This Row],[CAREA]]</f>
        <v>0.17161978858553087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92.331500000000005</v>
      </c>
      <c r="D43">
        <v>7.1081000000000003</v>
      </c>
      <c r="E43">
        <f>Table110[[#This Row],[CFNM]]/Table110[[#This Row],[CAREA]]</f>
        <v>7.6984561065291904E-2</v>
      </c>
      <c r="F43">
        <v>2.2668900000000001</v>
      </c>
      <c r="G43">
        <f>(Table211[[#This Row],[time]]-2)*2</f>
        <v>0.53378000000000014</v>
      </c>
      <c r="H43">
        <v>96.529300000000006</v>
      </c>
      <c r="I43">
        <v>2.57673</v>
      </c>
      <c r="J43">
        <f>Table211[[#This Row],[CFNM]]/Table211[[#This Row],[CAREA]]</f>
        <v>2.6693760340124707E-2</v>
      </c>
      <c r="K43">
        <v>2.2668900000000001</v>
      </c>
      <c r="L43">
        <f>(Table312[[#This Row],[time]]-2)*2</f>
        <v>0.53378000000000014</v>
      </c>
      <c r="M43">
        <v>87.905299999999997</v>
      </c>
      <c r="N43">
        <v>4.4049600000000003E-3</v>
      </c>
      <c r="O43">
        <f>Table312[[#This Row],[CFNM]]/Table312[[#This Row],[CAREA]]</f>
        <v>5.0110289140700281E-5</v>
      </c>
      <c r="P43">
        <v>2.2668900000000001</v>
      </c>
      <c r="Q43">
        <f>(Table413[[#This Row],[time]]-2)*2</f>
        <v>0.53378000000000014</v>
      </c>
      <c r="R43">
        <v>84.562600000000003</v>
      </c>
      <c r="S43">
        <v>0.33200600000000002</v>
      </c>
      <c r="T43">
        <f>Table413[[#This Row],[CFNM]]/Table413[[#This Row],[CAREA]]</f>
        <v>3.9261564805244875E-3</v>
      </c>
      <c r="U43">
        <v>2.2668900000000001</v>
      </c>
      <c r="V43">
        <f>(Table514[[#This Row],[time]]-2)*2</f>
        <v>0.53378000000000014</v>
      </c>
      <c r="W43">
        <v>80.736500000000007</v>
      </c>
      <c r="X43">
        <v>0.77646499999999996</v>
      </c>
      <c r="Y43">
        <f>Table514[[#This Row],[CFNM]]/Table514[[#This Row],[CAREA]]</f>
        <v>9.6172734760610126E-3</v>
      </c>
      <c r="Z43">
        <v>2.2668900000000001</v>
      </c>
      <c r="AA43">
        <f>(Table615[[#This Row],[time]]-2)*2</f>
        <v>0.53378000000000014</v>
      </c>
      <c r="AB43">
        <v>86.903499999999994</v>
      </c>
      <c r="AC43">
        <v>2.9416000000000002</v>
      </c>
      <c r="AD43">
        <f>Table615[[#This Row],[CFNM]]/Table615[[#This Row],[CAREA]]</f>
        <v>3.3849039451805743E-2</v>
      </c>
      <c r="AE43">
        <v>2.2668900000000001</v>
      </c>
      <c r="AF43">
        <f>(Table716[[#This Row],[time]]-2)*2</f>
        <v>0.53378000000000014</v>
      </c>
      <c r="AG43">
        <v>77.999200000000002</v>
      </c>
      <c r="AH43">
        <v>15.0868</v>
      </c>
      <c r="AI43">
        <f>Table716[[#This Row],[CFNM]]/Table716[[#This Row],[CAREA]]</f>
        <v>0.19342249664099118</v>
      </c>
      <c r="AJ43">
        <v>2.2668900000000001</v>
      </c>
      <c r="AK43">
        <f>(Table817[[#This Row],[time]]-2)*2</f>
        <v>0.53378000000000014</v>
      </c>
      <c r="AL43">
        <v>84.007099999999994</v>
      </c>
      <c r="AM43">
        <v>13.3391</v>
      </c>
      <c r="AN43">
        <f>Table817[[#This Row],[CFNM]]/Table817[[#This Row],[CAREA]]</f>
        <v>0.15878538837788711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92.356899999999996</v>
      </c>
      <c r="D44">
        <v>6.19231</v>
      </c>
      <c r="E44">
        <f>Table110[[#This Row],[CFNM]]/Table110[[#This Row],[CAREA]]</f>
        <v>6.7047616366508619E-2</v>
      </c>
      <c r="F44">
        <v>2.3262700000000001</v>
      </c>
      <c r="G44">
        <f>(Table211[[#This Row],[time]]-2)*2</f>
        <v>0.65254000000000012</v>
      </c>
      <c r="H44">
        <v>96.511300000000006</v>
      </c>
      <c r="I44">
        <v>2.0999400000000001</v>
      </c>
      <c r="J44">
        <f>Table211[[#This Row],[CFNM]]/Table211[[#This Row],[CAREA]]</f>
        <v>2.175848838426174E-2</v>
      </c>
      <c r="K44">
        <v>2.3262700000000001</v>
      </c>
      <c r="L44">
        <f>(Table312[[#This Row],[time]]-2)*2</f>
        <v>0.65254000000000012</v>
      </c>
      <c r="M44">
        <v>86.887600000000006</v>
      </c>
      <c r="N44">
        <v>3.8867799999999998E-3</v>
      </c>
      <c r="O44">
        <f>Table312[[#This Row],[CFNM]]/Table312[[#This Row],[CAREA]]</f>
        <v>4.4733425713220291E-5</v>
      </c>
      <c r="P44">
        <v>2.3262700000000001</v>
      </c>
      <c r="Q44">
        <f>(Table413[[#This Row],[time]]-2)*2</f>
        <v>0.65254000000000012</v>
      </c>
      <c r="R44">
        <v>83.540800000000004</v>
      </c>
      <c r="S44">
        <v>5.3034500000000004E-3</v>
      </c>
      <c r="T44">
        <f>Table413[[#This Row],[CFNM]]/Table413[[#This Row],[CAREA]]</f>
        <v>6.3483351847241109E-5</v>
      </c>
      <c r="U44">
        <v>2.3262700000000001</v>
      </c>
      <c r="V44">
        <f>(Table514[[#This Row],[time]]-2)*2</f>
        <v>0.65254000000000012</v>
      </c>
      <c r="W44">
        <v>80.555199999999999</v>
      </c>
      <c r="X44">
        <v>0.57117899999999999</v>
      </c>
      <c r="Y44">
        <f>Table514[[#This Row],[CFNM]]/Table514[[#This Row],[CAREA]]</f>
        <v>7.090529227163485E-3</v>
      </c>
      <c r="Z44">
        <v>2.3262700000000001</v>
      </c>
      <c r="AA44">
        <f>(Table615[[#This Row],[time]]-2)*2</f>
        <v>0.65254000000000012</v>
      </c>
      <c r="AB44">
        <v>85.489199999999997</v>
      </c>
      <c r="AC44">
        <v>2.2154400000000001</v>
      </c>
      <c r="AD44">
        <f>Table615[[#This Row],[CFNM]]/Table615[[#This Row],[CAREA]]</f>
        <v>2.5914852402408727E-2</v>
      </c>
      <c r="AE44">
        <v>2.3262700000000001</v>
      </c>
      <c r="AF44">
        <f>(Table716[[#This Row],[time]]-2)*2</f>
        <v>0.65254000000000012</v>
      </c>
      <c r="AG44">
        <v>77.878500000000003</v>
      </c>
      <c r="AH44">
        <v>14.568</v>
      </c>
      <c r="AI44">
        <f>Table716[[#This Row],[CFNM]]/Table716[[#This Row],[CAREA]]</f>
        <v>0.18706061364818274</v>
      </c>
      <c r="AJ44">
        <v>2.3262700000000001</v>
      </c>
      <c r="AK44">
        <f>(Table817[[#This Row],[time]]-2)*2</f>
        <v>0.65254000000000012</v>
      </c>
      <c r="AL44">
        <v>84.137600000000006</v>
      </c>
      <c r="AM44">
        <v>12.691599999999999</v>
      </c>
      <c r="AN44">
        <f>Table817[[#This Row],[CFNM]]/Table817[[#This Row],[CAREA]]</f>
        <v>0.15084338036739814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92.275000000000006</v>
      </c>
      <c r="D45">
        <v>4.6187800000000001</v>
      </c>
      <c r="E45">
        <f>Table110[[#This Row],[CFNM]]/Table110[[#This Row],[CAREA]]</f>
        <v>5.0054510972636142E-2</v>
      </c>
      <c r="F45">
        <v>2.3684599999999998</v>
      </c>
      <c r="G45">
        <f>(Table211[[#This Row],[time]]-2)*2</f>
        <v>0.73691999999999958</v>
      </c>
      <c r="H45">
        <v>96.342600000000004</v>
      </c>
      <c r="I45">
        <v>1.0610999999999999</v>
      </c>
      <c r="J45">
        <f>Table211[[#This Row],[CFNM]]/Table211[[#This Row],[CAREA]]</f>
        <v>1.1013819431902397E-2</v>
      </c>
      <c r="K45">
        <v>2.3684599999999998</v>
      </c>
      <c r="L45">
        <f>(Table312[[#This Row],[time]]-2)*2</f>
        <v>0.73691999999999958</v>
      </c>
      <c r="M45">
        <v>86.6571</v>
      </c>
      <c r="N45">
        <v>3.62942E-3</v>
      </c>
      <c r="O45">
        <f>Table312[[#This Row],[CFNM]]/Table312[[#This Row],[CAREA]]</f>
        <v>4.1882546265683942E-5</v>
      </c>
      <c r="P45">
        <v>2.3684599999999998</v>
      </c>
      <c r="Q45">
        <f>(Table413[[#This Row],[time]]-2)*2</f>
        <v>0.73691999999999958</v>
      </c>
      <c r="R45">
        <v>83.1952</v>
      </c>
      <c r="S45">
        <v>4.9078200000000002E-3</v>
      </c>
      <c r="T45">
        <f>Table413[[#This Row],[CFNM]]/Table413[[#This Row],[CAREA]]</f>
        <v>5.8991624516799052E-5</v>
      </c>
      <c r="U45">
        <v>2.3684599999999998</v>
      </c>
      <c r="V45">
        <f>(Table514[[#This Row],[time]]-2)*2</f>
        <v>0.73691999999999958</v>
      </c>
      <c r="W45">
        <v>80.012200000000007</v>
      </c>
      <c r="X45">
        <v>0.41267199999999998</v>
      </c>
      <c r="Y45">
        <f>Table514[[#This Row],[CFNM]]/Table514[[#This Row],[CAREA]]</f>
        <v>5.1576134639467475E-3</v>
      </c>
      <c r="Z45">
        <v>2.3684599999999998</v>
      </c>
      <c r="AA45">
        <f>(Table615[[#This Row],[time]]-2)*2</f>
        <v>0.73691999999999958</v>
      </c>
      <c r="AB45">
        <v>84.25</v>
      </c>
      <c r="AC45">
        <v>1.5587200000000001</v>
      </c>
      <c r="AD45">
        <f>Table615[[#This Row],[CFNM]]/Table615[[#This Row],[CAREA]]</f>
        <v>1.8501127596439172E-2</v>
      </c>
      <c r="AE45">
        <v>2.3684599999999998</v>
      </c>
      <c r="AF45">
        <f>(Table716[[#This Row],[time]]-2)*2</f>
        <v>0.73691999999999958</v>
      </c>
      <c r="AG45">
        <v>77.628699999999995</v>
      </c>
      <c r="AH45">
        <v>14.042999999999999</v>
      </c>
      <c r="AI45">
        <f>Table716[[#This Row],[CFNM]]/Table716[[#This Row],[CAREA]]</f>
        <v>0.18089958997123487</v>
      </c>
      <c r="AJ45">
        <v>2.3684599999999998</v>
      </c>
      <c r="AK45">
        <f>(Table817[[#This Row],[time]]-2)*2</f>
        <v>0.73691999999999958</v>
      </c>
      <c r="AL45">
        <v>84.265100000000004</v>
      </c>
      <c r="AM45">
        <v>12.0176</v>
      </c>
      <c r="AN45">
        <f>Table817[[#This Row],[CFNM]]/Table817[[#This Row],[CAREA]]</f>
        <v>0.14261657554551052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91.748999999999995</v>
      </c>
      <c r="D46">
        <v>3.05965</v>
      </c>
      <c r="E46">
        <f>Table110[[#This Row],[CFNM]]/Table110[[#This Row],[CAREA]]</f>
        <v>3.334804739016229E-2</v>
      </c>
      <c r="F46">
        <v>2.4278300000000002</v>
      </c>
      <c r="G46">
        <f>(Table211[[#This Row],[time]]-2)*2</f>
        <v>0.85566000000000031</v>
      </c>
      <c r="H46">
        <v>96.002600000000001</v>
      </c>
      <c r="I46">
        <v>0.17661199999999999</v>
      </c>
      <c r="J46">
        <f>Table211[[#This Row],[CFNM]]/Table211[[#This Row],[CAREA]]</f>
        <v>1.8396585092487077E-3</v>
      </c>
      <c r="K46">
        <v>2.4278300000000002</v>
      </c>
      <c r="L46">
        <f>(Table312[[#This Row],[time]]-2)*2</f>
        <v>0.85566000000000031</v>
      </c>
      <c r="M46">
        <v>85.599000000000004</v>
      </c>
      <c r="N46">
        <v>3.3913599999999999E-3</v>
      </c>
      <c r="O46">
        <f>Table312[[#This Row],[CFNM]]/Table312[[#This Row],[CAREA]]</f>
        <v>3.961915442937417E-5</v>
      </c>
      <c r="P46">
        <v>2.4278300000000002</v>
      </c>
      <c r="Q46">
        <f>(Table413[[#This Row],[time]]-2)*2</f>
        <v>0.85566000000000031</v>
      </c>
      <c r="R46">
        <v>82.559200000000004</v>
      </c>
      <c r="S46">
        <v>4.5410499999999996E-3</v>
      </c>
      <c r="T46">
        <f>Table413[[#This Row],[CFNM]]/Table413[[#This Row],[CAREA]]</f>
        <v>5.5003561081018217E-5</v>
      </c>
      <c r="U46">
        <v>2.4278300000000002</v>
      </c>
      <c r="V46">
        <f>(Table514[[#This Row],[time]]-2)*2</f>
        <v>0.85566000000000031</v>
      </c>
      <c r="W46">
        <v>79.394000000000005</v>
      </c>
      <c r="X46">
        <v>0.25309399999999999</v>
      </c>
      <c r="Y46">
        <f>Table514[[#This Row],[CFNM]]/Table514[[#This Row],[CAREA]]</f>
        <v>3.1878227573872075E-3</v>
      </c>
      <c r="Z46">
        <v>2.4278300000000002</v>
      </c>
      <c r="AA46">
        <f>(Table615[[#This Row],[time]]-2)*2</f>
        <v>0.85566000000000031</v>
      </c>
      <c r="AB46">
        <v>83.206599999999995</v>
      </c>
      <c r="AC46">
        <v>0.96753800000000001</v>
      </c>
      <c r="AD46">
        <f>Table615[[#This Row],[CFNM]]/Table615[[#This Row],[CAREA]]</f>
        <v>1.162814007542671E-2</v>
      </c>
      <c r="AE46">
        <v>2.4278300000000002</v>
      </c>
      <c r="AF46">
        <f>(Table716[[#This Row],[time]]-2)*2</f>
        <v>0.85566000000000031</v>
      </c>
      <c r="AG46">
        <v>77.376499999999993</v>
      </c>
      <c r="AH46">
        <v>13.391400000000001</v>
      </c>
      <c r="AI46">
        <f>Table716[[#This Row],[CFNM]]/Table716[[#This Row],[CAREA]]</f>
        <v>0.1730680503770525</v>
      </c>
      <c r="AJ46">
        <v>2.4278300000000002</v>
      </c>
      <c r="AK46">
        <f>(Table817[[#This Row],[time]]-2)*2</f>
        <v>0.85566000000000031</v>
      </c>
      <c r="AL46">
        <v>84.017799999999994</v>
      </c>
      <c r="AM46">
        <v>11.2469</v>
      </c>
      <c r="AN46">
        <f>Table817[[#This Row],[CFNM]]/Table817[[#This Row],[CAREA]]</f>
        <v>0.1338633003958685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91.5642</v>
      </c>
      <c r="D47">
        <v>2.45784</v>
      </c>
      <c r="E47">
        <f>Table110[[#This Row],[CFNM]]/Table110[[#This Row],[CAREA]]</f>
        <v>2.6842805375900187E-2</v>
      </c>
      <c r="F47">
        <v>2.4542000000000002</v>
      </c>
      <c r="G47">
        <f>(Table211[[#This Row],[time]]-2)*2</f>
        <v>0.90840000000000032</v>
      </c>
      <c r="H47">
        <v>95.854600000000005</v>
      </c>
      <c r="I47">
        <v>6.1109800000000002E-3</v>
      </c>
      <c r="J47">
        <f>Table211[[#This Row],[CFNM]]/Table211[[#This Row],[CAREA]]</f>
        <v>6.3752600292526389E-5</v>
      </c>
      <c r="K47">
        <v>2.4542000000000002</v>
      </c>
      <c r="L47">
        <f>(Table312[[#This Row],[time]]-2)*2</f>
        <v>0.90840000000000032</v>
      </c>
      <c r="M47">
        <v>84.671400000000006</v>
      </c>
      <c r="N47">
        <v>3.2930400000000001E-3</v>
      </c>
      <c r="O47">
        <f>Table312[[#This Row],[CFNM]]/Table312[[#This Row],[CAREA]]</f>
        <v>3.8891998951239732E-5</v>
      </c>
      <c r="P47">
        <v>2.4542000000000002</v>
      </c>
      <c r="Q47">
        <f>(Table413[[#This Row],[time]]-2)*2</f>
        <v>0.90840000000000032</v>
      </c>
      <c r="R47">
        <v>82.505300000000005</v>
      </c>
      <c r="S47">
        <v>4.4330899999999998E-3</v>
      </c>
      <c r="T47">
        <f>Table413[[#This Row],[CFNM]]/Table413[[#This Row],[CAREA]]</f>
        <v>5.3730972434498142E-5</v>
      </c>
      <c r="U47">
        <v>2.4542000000000002</v>
      </c>
      <c r="V47">
        <f>(Table514[[#This Row],[time]]-2)*2</f>
        <v>0.90840000000000032</v>
      </c>
      <c r="W47">
        <v>79.2303</v>
      </c>
      <c r="X47">
        <v>0.20405200000000001</v>
      </c>
      <c r="Y47">
        <f>Table514[[#This Row],[CFNM]]/Table514[[#This Row],[CAREA]]</f>
        <v>2.5754288447727702E-3</v>
      </c>
      <c r="Z47">
        <v>2.4542000000000002</v>
      </c>
      <c r="AA47">
        <f>(Table615[[#This Row],[time]]-2)*2</f>
        <v>0.90840000000000032</v>
      </c>
      <c r="AB47">
        <v>82.364199999999997</v>
      </c>
      <c r="AC47">
        <v>0.72337700000000005</v>
      </c>
      <c r="AD47">
        <f>Table615[[#This Row],[CFNM]]/Table615[[#This Row],[CAREA]]</f>
        <v>8.7826628559495527E-3</v>
      </c>
      <c r="AE47">
        <v>2.4542000000000002</v>
      </c>
      <c r="AF47">
        <f>(Table716[[#This Row],[time]]-2)*2</f>
        <v>0.90840000000000032</v>
      </c>
      <c r="AG47">
        <v>77.369799999999998</v>
      </c>
      <c r="AH47">
        <v>13.095000000000001</v>
      </c>
      <c r="AI47">
        <f>Table716[[#This Row],[CFNM]]/Table716[[#This Row],[CAREA]]</f>
        <v>0.16925208543902143</v>
      </c>
      <c r="AJ47">
        <v>2.4542000000000002</v>
      </c>
      <c r="AK47">
        <f>(Table817[[#This Row],[time]]-2)*2</f>
        <v>0.90840000000000032</v>
      </c>
      <c r="AL47">
        <v>83.981899999999996</v>
      </c>
      <c r="AM47">
        <v>10.8878</v>
      </c>
      <c r="AN47">
        <f>Table817[[#This Row],[CFNM]]/Table817[[#This Row],[CAREA]]</f>
        <v>0.12964460199161965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90.854100000000003</v>
      </c>
      <c r="D48">
        <v>1.3017000000000001</v>
      </c>
      <c r="E48">
        <f>Table110[[#This Row],[CFNM]]/Table110[[#This Row],[CAREA]]</f>
        <v>1.43273666240709E-2</v>
      </c>
      <c r="F48">
        <v>2.5061499999999999</v>
      </c>
      <c r="G48">
        <f>(Table211[[#This Row],[time]]-2)*2</f>
        <v>1.0122999999999998</v>
      </c>
      <c r="H48">
        <v>95.091399999999993</v>
      </c>
      <c r="I48">
        <v>4.8597199999999997E-3</v>
      </c>
      <c r="J48">
        <f>Table211[[#This Row],[CFNM]]/Table211[[#This Row],[CAREA]]</f>
        <v>5.1105778230207991E-5</v>
      </c>
      <c r="K48">
        <v>2.5061499999999999</v>
      </c>
      <c r="L48">
        <f>(Table312[[#This Row],[time]]-2)*2</f>
        <v>1.0122999999999998</v>
      </c>
      <c r="M48">
        <v>83.746300000000005</v>
      </c>
      <c r="N48">
        <v>3.07289E-3</v>
      </c>
      <c r="O48">
        <f>Table312[[#This Row],[CFNM]]/Table312[[#This Row],[CAREA]]</f>
        <v>3.6692844937627094E-5</v>
      </c>
      <c r="P48">
        <v>2.5061499999999999</v>
      </c>
      <c r="Q48">
        <f>(Table413[[#This Row],[time]]-2)*2</f>
        <v>1.0122999999999998</v>
      </c>
      <c r="R48">
        <v>82.400599999999997</v>
      </c>
      <c r="S48">
        <v>4.2465300000000001E-3</v>
      </c>
      <c r="T48">
        <f>Table413[[#This Row],[CFNM]]/Table413[[#This Row],[CAREA]]</f>
        <v>5.153518299624032E-5</v>
      </c>
      <c r="U48">
        <v>2.5061499999999999</v>
      </c>
      <c r="V48">
        <f>(Table514[[#This Row],[time]]-2)*2</f>
        <v>1.0122999999999998</v>
      </c>
      <c r="W48">
        <v>78.854500000000002</v>
      </c>
      <c r="X48">
        <v>8.2876199999999997E-2</v>
      </c>
      <c r="Y48">
        <f>Table514[[#This Row],[CFNM]]/Table514[[#This Row],[CAREA]]</f>
        <v>1.0510015281309246E-3</v>
      </c>
      <c r="Z48">
        <v>2.5061499999999999</v>
      </c>
      <c r="AA48">
        <f>(Table615[[#This Row],[time]]-2)*2</f>
        <v>1.0122999999999998</v>
      </c>
      <c r="AB48">
        <v>82.046999999999997</v>
      </c>
      <c r="AC48">
        <v>0.39968399999999998</v>
      </c>
      <c r="AD48">
        <f>Table615[[#This Row],[CFNM]]/Table615[[#This Row],[CAREA]]</f>
        <v>4.8714029763428281E-3</v>
      </c>
      <c r="AE48">
        <v>2.5061499999999999</v>
      </c>
      <c r="AF48">
        <f>(Table716[[#This Row],[time]]-2)*2</f>
        <v>1.0122999999999998</v>
      </c>
      <c r="AG48">
        <v>77.547499999999999</v>
      </c>
      <c r="AH48">
        <v>12.4114</v>
      </c>
      <c r="AI48">
        <f>Table716[[#This Row],[CFNM]]/Table716[[#This Row],[CAREA]]</f>
        <v>0.1600490022244431</v>
      </c>
      <c r="AJ48">
        <v>2.5061499999999999</v>
      </c>
      <c r="AK48">
        <f>(Table817[[#This Row],[time]]-2)*2</f>
        <v>1.0122999999999998</v>
      </c>
      <c r="AL48">
        <v>83.954999999999998</v>
      </c>
      <c r="AM48">
        <v>10.088900000000001</v>
      </c>
      <c r="AN48">
        <f>Table817[[#This Row],[CFNM]]/Table817[[#This Row],[CAREA]]</f>
        <v>0.12017032934310048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90.129599999999996</v>
      </c>
      <c r="D49">
        <v>0.52706600000000003</v>
      </c>
      <c r="E49">
        <f>Table110[[#This Row],[CFNM]]/Table110[[#This Row],[CAREA]]</f>
        <v>5.8478679590278897E-3</v>
      </c>
      <c r="F49">
        <v>2.5507599999999999</v>
      </c>
      <c r="G49">
        <f>(Table211[[#This Row],[time]]-2)*2</f>
        <v>1.1015199999999998</v>
      </c>
      <c r="H49">
        <v>94.258700000000005</v>
      </c>
      <c r="I49">
        <v>4.3244399999999997E-3</v>
      </c>
      <c r="J49">
        <f>Table211[[#This Row],[CFNM]]/Table211[[#This Row],[CAREA]]</f>
        <v>4.5878417589039523E-5</v>
      </c>
      <c r="K49">
        <v>2.5507599999999999</v>
      </c>
      <c r="L49">
        <f>(Table312[[#This Row],[time]]-2)*2</f>
        <v>1.1015199999999998</v>
      </c>
      <c r="M49">
        <v>82.306899999999999</v>
      </c>
      <c r="N49">
        <v>2.8544E-3</v>
      </c>
      <c r="O49">
        <f>Table312[[#This Row],[CFNM]]/Table312[[#This Row],[CAREA]]</f>
        <v>3.4679960003353306E-5</v>
      </c>
      <c r="P49">
        <v>2.5507599999999999</v>
      </c>
      <c r="Q49">
        <f>(Table413[[#This Row],[time]]-2)*2</f>
        <v>1.1015199999999998</v>
      </c>
      <c r="R49">
        <v>82.292900000000003</v>
      </c>
      <c r="S49">
        <v>4.0767700000000004E-3</v>
      </c>
      <c r="T49">
        <f>Table413[[#This Row],[CFNM]]/Table413[[#This Row],[CAREA]]</f>
        <v>4.9539753733311138E-5</v>
      </c>
      <c r="U49">
        <v>2.5507599999999999</v>
      </c>
      <c r="V49">
        <f>(Table514[[#This Row],[time]]-2)*2</f>
        <v>1.1015199999999998</v>
      </c>
      <c r="W49">
        <v>78.394800000000004</v>
      </c>
      <c r="X49">
        <v>5.37828E-3</v>
      </c>
      <c r="Y49">
        <f>Table514[[#This Row],[CFNM]]/Table514[[#This Row],[CAREA]]</f>
        <v>6.8605060539729667E-5</v>
      </c>
      <c r="Z49">
        <v>2.5507599999999999</v>
      </c>
      <c r="AA49">
        <f>(Table615[[#This Row],[time]]-2)*2</f>
        <v>1.1015199999999998</v>
      </c>
      <c r="AB49">
        <v>80.469899999999996</v>
      </c>
      <c r="AC49">
        <v>0.193717</v>
      </c>
      <c r="AD49">
        <f>Table615[[#This Row],[CFNM]]/Table615[[#This Row],[CAREA]]</f>
        <v>2.4073224895271401E-3</v>
      </c>
      <c r="AE49">
        <v>2.5507599999999999</v>
      </c>
      <c r="AF49">
        <f>(Table716[[#This Row],[time]]-2)*2</f>
        <v>1.1015199999999998</v>
      </c>
      <c r="AG49">
        <v>77.593999999999994</v>
      </c>
      <c r="AH49">
        <v>11.707000000000001</v>
      </c>
      <c r="AI49">
        <f>Table716[[#This Row],[CFNM]]/Table716[[#This Row],[CAREA]]</f>
        <v>0.15087506765987063</v>
      </c>
      <c r="AJ49">
        <v>2.5507599999999999</v>
      </c>
      <c r="AK49">
        <f>(Table817[[#This Row],[time]]-2)*2</f>
        <v>1.1015199999999998</v>
      </c>
      <c r="AL49">
        <v>83.924700000000001</v>
      </c>
      <c r="AM49">
        <v>9.2744099999999996</v>
      </c>
      <c r="AN49">
        <f>Table817[[#This Row],[CFNM]]/Table817[[#This Row],[CAREA]]</f>
        <v>0.11050870601860953</v>
      </c>
    </row>
    <row r="50" spans="1:40" x14ac:dyDescent="0.3">
      <c r="A50">
        <v>2.60453</v>
      </c>
      <c r="B50">
        <f>(Table110[[#This Row],[time]]-2)*2</f>
        <v>1.20906</v>
      </c>
      <c r="C50">
        <v>89.516400000000004</v>
      </c>
      <c r="D50">
        <v>4.9409600000000003E-3</v>
      </c>
      <c r="E50">
        <f>Table110[[#This Row],[CFNM]]/Table110[[#This Row],[CAREA]]</f>
        <v>5.5196142829693776E-5</v>
      </c>
      <c r="F50">
        <v>2.60453</v>
      </c>
      <c r="G50">
        <f>(Table211[[#This Row],[time]]-2)*2</f>
        <v>1.20906</v>
      </c>
      <c r="H50">
        <v>92.625699999999995</v>
      </c>
      <c r="I50">
        <v>3.8385899999999998E-3</v>
      </c>
      <c r="J50">
        <f>Table211[[#This Row],[CFNM]]/Table211[[#This Row],[CAREA]]</f>
        <v>4.1441954014922425E-5</v>
      </c>
      <c r="K50">
        <v>2.60453</v>
      </c>
      <c r="L50">
        <f>(Table312[[#This Row],[time]]-2)*2</f>
        <v>1.20906</v>
      </c>
      <c r="M50">
        <v>81.360399999999998</v>
      </c>
      <c r="N50">
        <v>2.67819E-3</v>
      </c>
      <c r="O50">
        <f>Table312[[#This Row],[CFNM]]/Table312[[#This Row],[CAREA]]</f>
        <v>3.29176110245279E-5</v>
      </c>
      <c r="P50">
        <v>2.60453</v>
      </c>
      <c r="Q50">
        <f>(Table413[[#This Row],[time]]-2)*2</f>
        <v>1.20906</v>
      </c>
      <c r="R50">
        <v>82.205200000000005</v>
      </c>
      <c r="S50">
        <v>3.9339700000000002E-3</v>
      </c>
      <c r="T50">
        <f>Table413[[#This Row],[CFNM]]/Table413[[#This Row],[CAREA]]</f>
        <v>4.7855488460584001E-5</v>
      </c>
      <c r="U50">
        <v>2.60453</v>
      </c>
      <c r="V50">
        <f>(Table514[[#This Row],[time]]-2)*2</f>
        <v>1.20906</v>
      </c>
      <c r="W50">
        <v>77.805499999999995</v>
      </c>
      <c r="X50">
        <v>4.6903700000000001E-3</v>
      </c>
      <c r="Y50">
        <f>Table514[[#This Row],[CFNM]]/Table514[[#This Row],[CAREA]]</f>
        <v>6.0283270462885017E-5</v>
      </c>
      <c r="Z50">
        <v>2.60453</v>
      </c>
      <c r="AA50">
        <f>(Table615[[#This Row],[time]]-2)*2</f>
        <v>1.20906</v>
      </c>
      <c r="AB50">
        <v>79.407700000000006</v>
      </c>
      <c r="AC50">
        <v>3.6882999999999999E-2</v>
      </c>
      <c r="AD50">
        <f>Table615[[#This Row],[CFNM]]/Table615[[#This Row],[CAREA]]</f>
        <v>4.6447636690144652E-4</v>
      </c>
      <c r="AE50">
        <v>2.60453</v>
      </c>
      <c r="AF50">
        <f>(Table716[[#This Row],[time]]-2)*2</f>
        <v>1.20906</v>
      </c>
      <c r="AG50">
        <v>77.722999999999999</v>
      </c>
      <c r="AH50">
        <v>11.092700000000001</v>
      </c>
      <c r="AI50">
        <f>Table716[[#This Row],[CFNM]]/Table716[[#This Row],[CAREA]]</f>
        <v>0.14272094489404683</v>
      </c>
      <c r="AJ50">
        <v>2.60453</v>
      </c>
      <c r="AK50">
        <f>(Table817[[#This Row],[time]]-2)*2</f>
        <v>1.20906</v>
      </c>
      <c r="AL50">
        <v>83.827799999999996</v>
      </c>
      <c r="AM50">
        <v>8.5781700000000001</v>
      </c>
      <c r="AN50">
        <f>Table817[[#This Row],[CFNM]]/Table817[[#This Row],[CAREA]]</f>
        <v>0.10233084967039574</v>
      </c>
    </row>
    <row r="51" spans="1:40" x14ac:dyDescent="0.3">
      <c r="A51">
        <v>2.65273</v>
      </c>
      <c r="B51">
        <f>(Table110[[#This Row],[time]]-2)*2</f>
        <v>1.3054600000000001</v>
      </c>
      <c r="C51">
        <v>89.015900000000002</v>
      </c>
      <c r="D51">
        <v>3.9704900000000001E-3</v>
      </c>
      <c r="E51">
        <f>Table110[[#This Row],[CFNM]]/Table110[[#This Row],[CAREA]]</f>
        <v>4.4604278561470482E-5</v>
      </c>
      <c r="F51">
        <v>2.65273</v>
      </c>
      <c r="G51">
        <f>(Table211[[#This Row],[time]]-2)*2</f>
        <v>1.3054600000000001</v>
      </c>
      <c r="H51">
        <v>91.805599999999998</v>
      </c>
      <c r="I51">
        <v>3.4957899999999999E-3</v>
      </c>
      <c r="J51">
        <f>Table211[[#This Row],[CFNM]]/Table211[[#This Row],[CAREA]]</f>
        <v>3.8078178237493135E-5</v>
      </c>
      <c r="K51">
        <v>2.65273</v>
      </c>
      <c r="L51">
        <f>(Table312[[#This Row],[time]]-2)*2</f>
        <v>1.3054600000000001</v>
      </c>
      <c r="M51">
        <v>78.395099999999999</v>
      </c>
      <c r="N51">
        <v>2.5635599999999999E-3</v>
      </c>
      <c r="O51">
        <f>Table312[[#This Row],[CFNM]]/Table312[[#This Row],[CAREA]]</f>
        <v>3.2700513169828214E-5</v>
      </c>
      <c r="P51">
        <v>2.65273</v>
      </c>
      <c r="Q51">
        <f>(Table413[[#This Row],[time]]-2)*2</f>
        <v>1.3054600000000001</v>
      </c>
      <c r="R51">
        <v>82.139300000000006</v>
      </c>
      <c r="S51">
        <v>3.83243E-3</v>
      </c>
      <c r="T51">
        <f>Table413[[#This Row],[CFNM]]/Table413[[#This Row],[CAREA]]</f>
        <v>4.6657690046055904E-5</v>
      </c>
      <c r="U51">
        <v>2.65273</v>
      </c>
      <c r="V51">
        <f>(Table514[[#This Row],[time]]-2)*2</f>
        <v>1.3054600000000001</v>
      </c>
      <c r="W51">
        <v>77.341399999999993</v>
      </c>
      <c r="X51">
        <v>4.4076100000000002E-3</v>
      </c>
      <c r="Y51">
        <f>Table514[[#This Row],[CFNM]]/Table514[[#This Row],[CAREA]]</f>
        <v>5.6989012353021803E-5</v>
      </c>
      <c r="Z51">
        <v>2.65273</v>
      </c>
      <c r="AA51">
        <f>(Table615[[#This Row],[time]]-2)*2</f>
        <v>1.3054600000000001</v>
      </c>
      <c r="AB51">
        <v>78.392799999999994</v>
      </c>
      <c r="AC51">
        <v>4.03389E-3</v>
      </c>
      <c r="AD51">
        <f>Table615[[#This Row],[CFNM]]/Table615[[#This Row],[CAREA]]</f>
        <v>5.1457404251410848E-5</v>
      </c>
      <c r="AE51">
        <v>2.65273</v>
      </c>
      <c r="AF51">
        <f>(Table716[[#This Row],[time]]-2)*2</f>
        <v>1.3054600000000001</v>
      </c>
      <c r="AG51">
        <v>77.758300000000006</v>
      </c>
      <c r="AH51">
        <v>10.636200000000001</v>
      </c>
      <c r="AI51">
        <f>Table716[[#This Row],[CFNM]]/Table716[[#This Row],[CAREA]]</f>
        <v>0.13678539782891344</v>
      </c>
      <c r="AJ51">
        <v>2.65273</v>
      </c>
      <c r="AK51">
        <f>(Table817[[#This Row],[time]]-2)*2</f>
        <v>1.3054600000000001</v>
      </c>
      <c r="AL51">
        <v>83.767600000000002</v>
      </c>
      <c r="AM51">
        <v>8.0913500000000003</v>
      </c>
      <c r="AN51">
        <f>Table817[[#This Row],[CFNM]]/Table817[[#This Row],[CAREA]]</f>
        <v>9.6592835416079728E-2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86.875699999999995</v>
      </c>
      <c r="D52">
        <v>3.7351699999999999E-3</v>
      </c>
      <c r="E52">
        <f>Table110[[#This Row],[CFNM]]/Table110[[#This Row],[CAREA]]</f>
        <v>4.2994416160100008E-5</v>
      </c>
      <c r="F52">
        <v>2.7006199999999998</v>
      </c>
      <c r="G52">
        <f>(Table211[[#This Row],[time]]-2)*2</f>
        <v>1.4012399999999996</v>
      </c>
      <c r="H52">
        <v>90.665099999999995</v>
      </c>
      <c r="I52">
        <v>3.2015699999999999E-3</v>
      </c>
      <c r="J52">
        <f>Table211[[#This Row],[CFNM]]/Table211[[#This Row],[CAREA]]</f>
        <v>3.5312043994877853E-5</v>
      </c>
      <c r="K52">
        <v>2.7006199999999998</v>
      </c>
      <c r="L52">
        <f>(Table312[[#This Row],[time]]-2)*2</f>
        <v>1.4012399999999996</v>
      </c>
      <c r="M52">
        <v>78.019400000000005</v>
      </c>
      <c r="N52">
        <v>2.4302600000000001E-3</v>
      </c>
      <c r="O52">
        <f>Table312[[#This Row],[CFNM]]/Table312[[#This Row],[CAREA]]</f>
        <v>3.1149432064332719E-5</v>
      </c>
      <c r="P52">
        <v>2.7006199999999998</v>
      </c>
      <c r="Q52">
        <f>(Table413[[#This Row],[time]]-2)*2</f>
        <v>1.4012399999999996</v>
      </c>
      <c r="R52">
        <v>81.999399999999994</v>
      </c>
      <c r="S52">
        <v>3.66592E-3</v>
      </c>
      <c r="T52">
        <f>Table413[[#This Row],[CFNM]]/Table413[[#This Row],[CAREA]]</f>
        <v>4.4706668585379898E-5</v>
      </c>
      <c r="U52">
        <v>2.7006199999999998</v>
      </c>
      <c r="V52">
        <f>(Table514[[#This Row],[time]]-2)*2</f>
        <v>1.4012399999999996</v>
      </c>
      <c r="W52">
        <v>76.863</v>
      </c>
      <c r="X52">
        <v>4.3220300000000001E-3</v>
      </c>
      <c r="Y52">
        <f>Table514[[#This Row],[CFNM]]/Table514[[#This Row],[CAREA]]</f>
        <v>5.6230305868883602E-5</v>
      </c>
      <c r="Z52">
        <v>2.7006199999999998</v>
      </c>
      <c r="AA52">
        <f>(Table615[[#This Row],[time]]-2)*2</f>
        <v>1.4012399999999996</v>
      </c>
      <c r="AB52">
        <v>77.330699999999993</v>
      </c>
      <c r="AC52">
        <v>3.75085E-3</v>
      </c>
      <c r="AD52">
        <f>Table615[[#This Row],[CFNM]]/Table615[[#This Row],[CAREA]]</f>
        <v>4.8504022335243316E-5</v>
      </c>
      <c r="AE52">
        <v>2.7006199999999998</v>
      </c>
      <c r="AF52">
        <f>(Table716[[#This Row],[time]]-2)*2</f>
        <v>1.4012399999999996</v>
      </c>
      <c r="AG52">
        <v>77.766999999999996</v>
      </c>
      <c r="AH52">
        <v>9.9773999999999994</v>
      </c>
      <c r="AI52">
        <f>Table716[[#This Row],[CFNM]]/Table716[[#This Row],[CAREA]]</f>
        <v>0.12829863566808544</v>
      </c>
      <c r="AJ52">
        <v>2.7006199999999998</v>
      </c>
      <c r="AK52">
        <f>(Table817[[#This Row],[time]]-2)*2</f>
        <v>1.4012399999999996</v>
      </c>
      <c r="AL52">
        <v>83.684799999999996</v>
      </c>
      <c r="AM52">
        <v>7.4558299999999997</v>
      </c>
      <c r="AN52">
        <f>Table817[[#This Row],[CFNM]]/Table817[[#This Row],[CAREA]]</f>
        <v>8.9094196317610841E-2</v>
      </c>
    </row>
    <row r="53" spans="1:40" x14ac:dyDescent="0.3">
      <c r="A53">
        <v>2.75176</v>
      </c>
      <c r="B53">
        <f>(Table110[[#This Row],[time]]-2)*2</f>
        <v>1.50352</v>
      </c>
      <c r="C53">
        <v>85.939700000000002</v>
      </c>
      <c r="D53">
        <v>3.5660000000000002E-3</v>
      </c>
      <c r="E53">
        <f>Table110[[#This Row],[CFNM]]/Table110[[#This Row],[CAREA]]</f>
        <v>4.1494210475484554E-5</v>
      </c>
      <c r="F53">
        <v>2.75176</v>
      </c>
      <c r="G53">
        <f>(Table211[[#This Row],[time]]-2)*2</f>
        <v>1.50352</v>
      </c>
      <c r="H53">
        <v>90.013099999999994</v>
      </c>
      <c r="I53">
        <v>3.0890599999999998E-3</v>
      </c>
      <c r="J53">
        <f>Table211[[#This Row],[CFNM]]/Table211[[#This Row],[CAREA]]</f>
        <v>3.4317893728801696E-5</v>
      </c>
      <c r="K53">
        <v>2.75176</v>
      </c>
      <c r="L53">
        <f>(Table312[[#This Row],[time]]-2)*2</f>
        <v>1.50352</v>
      </c>
      <c r="M53">
        <v>76.295699999999997</v>
      </c>
      <c r="N53">
        <v>2.33606E-3</v>
      </c>
      <c r="O53">
        <f>Table312[[#This Row],[CFNM]]/Table312[[#This Row],[CAREA]]</f>
        <v>3.061850143586074E-5</v>
      </c>
      <c r="P53">
        <v>2.75176</v>
      </c>
      <c r="Q53">
        <f>(Table413[[#This Row],[time]]-2)*2</f>
        <v>1.50352</v>
      </c>
      <c r="R53">
        <v>81.374399999999994</v>
      </c>
      <c r="S53">
        <v>3.5339799999999999E-3</v>
      </c>
      <c r="T53">
        <f>Table413[[#This Row],[CFNM]]/Table413[[#This Row],[CAREA]]</f>
        <v>4.3428645864055527E-5</v>
      </c>
      <c r="U53">
        <v>2.75176</v>
      </c>
      <c r="V53">
        <f>(Table514[[#This Row],[time]]-2)*2</f>
        <v>1.50352</v>
      </c>
      <c r="W53">
        <v>75.322999999999993</v>
      </c>
      <c r="X53">
        <v>4.2540900000000003E-3</v>
      </c>
      <c r="Y53">
        <f>Table514[[#This Row],[CFNM]]/Table514[[#This Row],[CAREA]]</f>
        <v>5.6477968216879313E-5</v>
      </c>
      <c r="Z53">
        <v>2.75176</v>
      </c>
      <c r="AA53">
        <f>(Table615[[#This Row],[time]]-2)*2</f>
        <v>1.50352</v>
      </c>
      <c r="AB53">
        <v>76.617400000000004</v>
      </c>
      <c r="AC53">
        <v>3.5817599999999998E-3</v>
      </c>
      <c r="AD53">
        <f>Table615[[#This Row],[CFNM]]/Table615[[#This Row],[CAREA]]</f>
        <v>4.6748649784513699E-5</v>
      </c>
      <c r="AE53">
        <v>2.75176</v>
      </c>
      <c r="AF53">
        <f>(Table716[[#This Row],[time]]-2)*2</f>
        <v>1.50352</v>
      </c>
      <c r="AG53">
        <v>77.799499999999995</v>
      </c>
      <c r="AH53">
        <v>9.3821600000000007</v>
      </c>
      <c r="AI53">
        <f>Table716[[#This Row],[CFNM]]/Table716[[#This Row],[CAREA]]</f>
        <v>0.12059409122166596</v>
      </c>
      <c r="AJ53">
        <v>2.75176</v>
      </c>
      <c r="AK53">
        <f>(Table817[[#This Row],[time]]-2)*2</f>
        <v>1.50352</v>
      </c>
      <c r="AL53">
        <v>83.5899</v>
      </c>
      <c r="AM53">
        <v>6.9316399999999998</v>
      </c>
      <c r="AN53">
        <f>Table817[[#This Row],[CFNM]]/Table817[[#This Row],[CAREA]]</f>
        <v>8.292437244212518E-2</v>
      </c>
    </row>
    <row r="54" spans="1:40" x14ac:dyDescent="0.3">
      <c r="A54">
        <v>2.80444</v>
      </c>
      <c r="B54">
        <f>(Table110[[#This Row],[time]]-2)*2</f>
        <v>1.6088800000000001</v>
      </c>
      <c r="C54">
        <v>85.603899999999996</v>
      </c>
      <c r="D54">
        <v>3.4135900000000002E-3</v>
      </c>
      <c r="E54">
        <f>Table110[[#This Row],[CFNM]]/Table110[[#This Row],[CAREA]]</f>
        <v>3.9876571044076265E-5</v>
      </c>
      <c r="F54">
        <v>2.80444</v>
      </c>
      <c r="G54">
        <f>(Table211[[#This Row],[time]]-2)*2</f>
        <v>1.6088800000000001</v>
      </c>
      <c r="H54">
        <v>89.235299999999995</v>
      </c>
      <c r="I54">
        <v>3.0488500000000001E-3</v>
      </c>
      <c r="J54">
        <f>Table211[[#This Row],[CFNM]]/Table211[[#This Row],[CAREA]]</f>
        <v>3.4166411722715116E-5</v>
      </c>
      <c r="K54">
        <v>2.80444</v>
      </c>
      <c r="L54">
        <f>(Table312[[#This Row],[time]]-2)*2</f>
        <v>1.6088800000000001</v>
      </c>
      <c r="M54">
        <v>76.018900000000002</v>
      </c>
      <c r="N54">
        <v>2.2533000000000002E-3</v>
      </c>
      <c r="O54">
        <f>Table312[[#This Row],[CFNM]]/Table312[[#This Row],[CAREA]]</f>
        <v>2.9641312884032789E-5</v>
      </c>
      <c r="P54">
        <v>2.80444</v>
      </c>
      <c r="Q54">
        <f>(Table413[[#This Row],[time]]-2)*2</f>
        <v>1.6088800000000001</v>
      </c>
      <c r="R54">
        <v>81.095100000000002</v>
      </c>
      <c r="S54">
        <v>3.41896E-3</v>
      </c>
      <c r="T54">
        <f>Table413[[#This Row],[CFNM]]/Table413[[#This Row],[CAREA]]</f>
        <v>4.215988388940885E-5</v>
      </c>
      <c r="U54">
        <v>2.80444</v>
      </c>
      <c r="V54">
        <f>(Table514[[#This Row],[time]]-2)*2</f>
        <v>1.6088800000000001</v>
      </c>
      <c r="W54">
        <v>74.476900000000001</v>
      </c>
      <c r="X54">
        <v>4.1559800000000001E-3</v>
      </c>
      <c r="Y54">
        <f>Table514[[#This Row],[CFNM]]/Table514[[#This Row],[CAREA]]</f>
        <v>5.5802268891428084E-5</v>
      </c>
      <c r="Z54">
        <v>2.80444</v>
      </c>
      <c r="AA54">
        <f>(Table615[[#This Row],[time]]-2)*2</f>
        <v>1.6088800000000001</v>
      </c>
      <c r="AB54">
        <v>75.733400000000003</v>
      </c>
      <c r="AC54">
        <v>3.3753400000000001E-3</v>
      </c>
      <c r="AD54">
        <f>Table615[[#This Row],[CFNM]]/Table615[[#This Row],[CAREA]]</f>
        <v>4.4568710766979958E-5</v>
      </c>
      <c r="AE54">
        <v>2.80444</v>
      </c>
      <c r="AF54">
        <f>(Table716[[#This Row],[time]]-2)*2</f>
        <v>1.6088800000000001</v>
      </c>
      <c r="AG54">
        <v>77.900199999999998</v>
      </c>
      <c r="AH54">
        <v>8.5850399999999993</v>
      </c>
      <c r="AI54">
        <f>Table716[[#This Row],[CFNM]]/Table716[[#This Row],[CAREA]]</f>
        <v>0.11020562206515515</v>
      </c>
      <c r="AJ54">
        <v>2.80444</v>
      </c>
      <c r="AK54">
        <f>(Table817[[#This Row],[time]]-2)*2</f>
        <v>1.6088800000000001</v>
      </c>
      <c r="AL54">
        <v>83.433899999999994</v>
      </c>
      <c r="AM54">
        <v>6.2875100000000002</v>
      </c>
      <c r="AN54">
        <f>Table817[[#This Row],[CFNM]]/Table817[[#This Row],[CAREA]]</f>
        <v>7.5359176545744602E-2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83.709699999999998</v>
      </c>
      <c r="D55">
        <v>3.3075000000000001E-3</v>
      </c>
      <c r="E55">
        <f>Table110[[#This Row],[CFNM]]/Table110[[#This Row],[CAREA]]</f>
        <v>3.9511550035420031E-5</v>
      </c>
      <c r="F55">
        <v>2.8583699999999999</v>
      </c>
      <c r="G55">
        <f>(Table211[[#This Row],[time]]-2)*2</f>
        <v>1.7167399999999997</v>
      </c>
      <c r="H55">
        <v>89.898200000000003</v>
      </c>
      <c r="I55">
        <v>3.0345300000000001E-3</v>
      </c>
      <c r="J55">
        <f>Table211[[#This Row],[CFNM]]/Table211[[#This Row],[CAREA]]</f>
        <v>3.375518086012846E-5</v>
      </c>
      <c r="K55">
        <v>2.8583699999999999</v>
      </c>
      <c r="L55">
        <f>(Table312[[#This Row],[time]]-2)*2</f>
        <v>1.7167399999999997</v>
      </c>
      <c r="M55">
        <v>75.7697</v>
      </c>
      <c r="N55">
        <v>2.1928400000000002E-3</v>
      </c>
      <c r="O55">
        <f>Table312[[#This Row],[CFNM]]/Table312[[#This Row],[CAREA]]</f>
        <v>2.8940856305356891E-5</v>
      </c>
      <c r="P55">
        <v>2.8583699999999999</v>
      </c>
      <c r="Q55">
        <f>(Table413[[#This Row],[time]]-2)*2</f>
        <v>1.7167399999999997</v>
      </c>
      <c r="R55">
        <v>80.864099999999993</v>
      </c>
      <c r="S55">
        <v>3.3481499999999998E-3</v>
      </c>
      <c r="T55">
        <f>Table413[[#This Row],[CFNM]]/Table413[[#This Row],[CAREA]]</f>
        <v>4.1404652991871552E-5</v>
      </c>
      <c r="U55">
        <v>2.8583699999999999</v>
      </c>
      <c r="V55">
        <f>(Table514[[#This Row],[time]]-2)*2</f>
        <v>1.7167399999999997</v>
      </c>
      <c r="W55">
        <v>73.773099999999999</v>
      </c>
      <c r="X55">
        <v>4.0773199999999997E-3</v>
      </c>
      <c r="Y55">
        <f>Table514[[#This Row],[CFNM]]/Table514[[#This Row],[CAREA]]</f>
        <v>5.5268383733366223E-5</v>
      </c>
      <c r="Z55">
        <v>2.8583699999999999</v>
      </c>
      <c r="AA55">
        <f>(Table615[[#This Row],[time]]-2)*2</f>
        <v>1.7167399999999997</v>
      </c>
      <c r="AB55">
        <v>74.979900000000001</v>
      </c>
      <c r="AC55">
        <v>3.22259E-3</v>
      </c>
      <c r="AD55">
        <f>Table615[[#This Row],[CFNM]]/Table615[[#This Row],[CAREA]]</f>
        <v>4.2979385141884689E-5</v>
      </c>
      <c r="AE55">
        <v>2.8583699999999999</v>
      </c>
      <c r="AF55">
        <f>(Table716[[#This Row],[time]]-2)*2</f>
        <v>1.7167399999999997</v>
      </c>
      <c r="AG55">
        <v>77.909800000000004</v>
      </c>
      <c r="AH55">
        <v>7.9830899999999998</v>
      </c>
      <c r="AI55">
        <f>Table716[[#This Row],[CFNM]]/Table716[[#This Row],[CAREA]]</f>
        <v>0.10246580019458398</v>
      </c>
      <c r="AJ55">
        <v>2.8583699999999999</v>
      </c>
      <c r="AK55">
        <f>(Table817[[#This Row],[time]]-2)*2</f>
        <v>1.7167399999999997</v>
      </c>
      <c r="AL55">
        <v>83.324100000000001</v>
      </c>
      <c r="AM55">
        <v>5.83256</v>
      </c>
      <c r="AN55">
        <f>Table817[[#This Row],[CFNM]]/Table817[[#This Row],[CAREA]]</f>
        <v>6.9998475831122092E-2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83.046099999999996</v>
      </c>
      <c r="D56">
        <v>3.1764599999999999E-3</v>
      </c>
      <c r="E56">
        <f>Table110[[#This Row],[CFNM]]/Table110[[#This Row],[CAREA]]</f>
        <v>3.8249357886764101E-5</v>
      </c>
      <c r="F56">
        <v>2.9134199999999999</v>
      </c>
      <c r="G56">
        <f>(Table211[[#This Row],[time]]-2)*2</f>
        <v>1.8268399999999998</v>
      </c>
      <c r="H56">
        <v>89.828199999999995</v>
      </c>
      <c r="I56">
        <v>3.0270200000000001E-3</v>
      </c>
      <c r="J56">
        <f>Table211[[#This Row],[CFNM]]/Table211[[#This Row],[CAREA]]</f>
        <v>3.3697881066302123E-5</v>
      </c>
      <c r="K56">
        <v>2.9134199999999999</v>
      </c>
      <c r="L56">
        <f>(Table312[[#This Row],[time]]-2)*2</f>
        <v>1.8268399999999998</v>
      </c>
      <c r="M56">
        <v>74.9238</v>
      </c>
      <c r="N56">
        <v>2.1111300000000001E-3</v>
      </c>
      <c r="O56">
        <f>Table312[[#This Row],[CFNM]]/Table312[[#This Row],[CAREA]]</f>
        <v>2.8177027860306074E-5</v>
      </c>
      <c r="P56">
        <v>2.9134199999999999</v>
      </c>
      <c r="Q56">
        <f>(Table413[[#This Row],[time]]-2)*2</f>
        <v>1.8268399999999998</v>
      </c>
      <c r="R56">
        <v>80.527199999999993</v>
      </c>
      <c r="S56">
        <v>3.2652800000000002E-3</v>
      </c>
      <c r="T56">
        <f>Table413[[#This Row],[CFNM]]/Table413[[#This Row],[CAREA]]</f>
        <v>4.0548783516625446E-5</v>
      </c>
      <c r="U56">
        <v>2.9134199999999999</v>
      </c>
      <c r="V56">
        <f>(Table514[[#This Row],[time]]-2)*2</f>
        <v>1.8268399999999998</v>
      </c>
      <c r="W56">
        <v>73.242900000000006</v>
      </c>
      <c r="X56">
        <v>3.9726400000000004E-3</v>
      </c>
      <c r="Y56">
        <f>Table514[[#This Row],[CFNM]]/Table514[[#This Row],[CAREA]]</f>
        <v>5.4239250493904529E-5</v>
      </c>
      <c r="Z56">
        <v>2.9134199999999999</v>
      </c>
      <c r="AA56">
        <f>(Table615[[#This Row],[time]]-2)*2</f>
        <v>1.8268399999999998</v>
      </c>
      <c r="AB56">
        <v>73.792599999999993</v>
      </c>
      <c r="AC56">
        <v>3.0499400000000001E-3</v>
      </c>
      <c r="AD56">
        <f>Table615[[#This Row],[CFNM]]/Table615[[#This Row],[CAREA]]</f>
        <v>4.1331244596341643E-5</v>
      </c>
      <c r="AE56">
        <v>2.9134199999999999</v>
      </c>
      <c r="AF56">
        <f>(Table716[[#This Row],[time]]-2)*2</f>
        <v>1.8268399999999998</v>
      </c>
      <c r="AG56">
        <v>77.901200000000003</v>
      </c>
      <c r="AH56">
        <v>7.2457500000000001</v>
      </c>
      <c r="AI56">
        <f>Table716[[#This Row],[CFNM]]/Table716[[#This Row],[CAREA]]</f>
        <v>9.3012046027532311E-2</v>
      </c>
      <c r="AJ56">
        <v>2.9134199999999999</v>
      </c>
      <c r="AK56">
        <f>(Table817[[#This Row],[time]]-2)*2</f>
        <v>1.8268399999999998</v>
      </c>
      <c r="AL56">
        <v>83.198300000000003</v>
      </c>
      <c r="AM56">
        <v>5.2941799999999999</v>
      </c>
      <c r="AN56">
        <f>Table817[[#This Row],[CFNM]]/Table817[[#This Row],[CAREA]]</f>
        <v>6.3633271352900242E-2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81.917100000000005</v>
      </c>
      <c r="D57">
        <v>3.0569600000000001E-3</v>
      </c>
      <c r="E57">
        <f>Table110[[#This Row],[CFNM]]/Table110[[#This Row],[CAREA]]</f>
        <v>3.7317727312124083E-5</v>
      </c>
      <c r="F57">
        <v>2.9619599999999999</v>
      </c>
      <c r="G57">
        <f>(Table211[[#This Row],[time]]-2)*2</f>
        <v>1.9239199999999999</v>
      </c>
      <c r="H57">
        <v>89.735600000000005</v>
      </c>
      <c r="I57">
        <v>3.0320099999999999E-3</v>
      </c>
      <c r="J57">
        <f>Table211[[#This Row],[CFNM]]/Table211[[#This Row],[CAREA]]</f>
        <v>3.3788262406447383E-5</v>
      </c>
      <c r="K57">
        <v>2.9619599999999999</v>
      </c>
      <c r="L57">
        <f>(Table312[[#This Row],[time]]-2)*2</f>
        <v>1.9239199999999999</v>
      </c>
      <c r="M57">
        <v>72.545900000000003</v>
      </c>
      <c r="N57">
        <v>2.03791E-3</v>
      </c>
      <c r="O57">
        <f>Table312[[#This Row],[CFNM]]/Table312[[#This Row],[CAREA]]</f>
        <v>2.8091318737516523E-5</v>
      </c>
      <c r="P57">
        <v>2.9619599999999999</v>
      </c>
      <c r="Q57">
        <f>(Table413[[#This Row],[time]]-2)*2</f>
        <v>1.9239199999999999</v>
      </c>
      <c r="R57">
        <v>80.221900000000005</v>
      </c>
      <c r="S57">
        <v>3.1927100000000001E-3</v>
      </c>
      <c r="T57">
        <f>Table413[[#This Row],[CFNM]]/Table413[[#This Row],[CAREA]]</f>
        <v>3.9798483955129458E-5</v>
      </c>
      <c r="U57">
        <v>2.9619599999999999</v>
      </c>
      <c r="V57">
        <f>(Table514[[#This Row],[time]]-2)*2</f>
        <v>1.9239199999999999</v>
      </c>
      <c r="W57">
        <v>72.787300000000002</v>
      </c>
      <c r="X57">
        <v>3.8712199999999999E-3</v>
      </c>
      <c r="Y57">
        <f>Table514[[#This Row],[CFNM]]/Table514[[#This Row],[CAREA]]</f>
        <v>5.3185377119360106E-5</v>
      </c>
      <c r="Z57">
        <v>2.9619599999999999</v>
      </c>
      <c r="AA57">
        <f>(Table615[[#This Row],[time]]-2)*2</f>
        <v>1.9239199999999999</v>
      </c>
      <c r="AB57">
        <v>71.276700000000005</v>
      </c>
      <c r="AC57">
        <v>2.8959300000000001E-3</v>
      </c>
      <c r="AD57">
        <f>Table615[[#This Row],[CFNM]]/Table615[[#This Row],[CAREA]]</f>
        <v>4.0629406243555045E-5</v>
      </c>
      <c r="AE57">
        <v>2.9619599999999999</v>
      </c>
      <c r="AF57">
        <f>(Table716[[#This Row],[time]]-2)*2</f>
        <v>1.9239199999999999</v>
      </c>
      <c r="AG57">
        <v>77.912300000000002</v>
      </c>
      <c r="AH57">
        <v>6.5256600000000002</v>
      </c>
      <c r="AI57">
        <f>Table716[[#This Row],[CFNM]]/Table716[[#This Row],[CAREA]]</f>
        <v>8.3756480042303974E-2</v>
      </c>
      <c r="AJ57">
        <v>2.9619599999999999</v>
      </c>
      <c r="AK57">
        <f>(Table817[[#This Row],[time]]-2)*2</f>
        <v>1.9239199999999999</v>
      </c>
      <c r="AL57">
        <v>83.083100000000002</v>
      </c>
      <c r="AM57">
        <v>4.8111800000000002</v>
      </c>
      <c r="AN57">
        <f>Table817[[#This Row],[CFNM]]/Table817[[#This Row],[CAREA]]</f>
        <v>5.7908046281373714E-2</v>
      </c>
    </row>
    <row r="58" spans="1:40" x14ac:dyDescent="0.3">
      <c r="A58">
        <v>3</v>
      </c>
      <c r="B58">
        <f>(Table110[[#This Row],[time]]-2)*2</f>
        <v>2</v>
      </c>
      <c r="C58">
        <v>81.406899999999993</v>
      </c>
      <c r="D58">
        <v>2.9606099999999998E-3</v>
      </c>
      <c r="E58">
        <f>Table110[[#This Row],[CFNM]]/Table110[[#This Row],[CAREA]]</f>
        <v>3.6368047425955295E-5</v>
      </c>
      <c r="F58">
        <v>3</v>
      </c>
      <c r="G58">
        <f>(Table211[[#This Row],[time]]-2)*2</f>
        <v>2</v>
      </c>
      <c r="H58">
        <v>89.678600000000003</v>
      </c>
      <c r="I58">
        <v>3.0460800000000001E-3</v>
      </c>
      <c r="J58">
        <f>Table211[[#This Row],[CFNM]]/Table211[[#This Row],[CAREA]]</f>
        <v>3.3966631950097347E-5</v>
      </c>
      <c r="K58">
        <v>3</v>
      </c>
      <c r="L58">
        <f>(Table312[[#This Row],[time]]-2)*2</f>
        <v>2</v>
      </c>
      <c r="M58">
        <v>70.834000000000003</v>
      </c>
      <c r="N58">
        <v>1.9774599999999999E-3</v>
      </c>
      <c r="O58">
        <f>Table312[[#This Row],[CFNM]]/Table312[[#This Row],[CAREA]]</f>
        <v>2.7916819606403703E-5</v>
      </c>
      <c r="P58">
        <v>3</v>
      </c>
      <c r="Q58">
        <f>(Table413[[#This Row],[time]]-2)*2</f>
        <v>2</v>
      </c>
      <c r="R58">
        <v>79.960400000000007</v>
      </c>
      <c r="S58">
        <v>3.1358599999999999E-3</v>
      </c>
      <c r="T58">
        <f>Table413[[#This Row],[CFNM]]/Table413[[#This Row],[CAREA]]</f>
        <v>3.9217662743057808E-5</v>
      </c>
      <c r="U58">
        <v>3</v>
      </c>
      <c r="V58">
        <f>(Table514[[#This Row],[time]]-2)*2</f>
        <v>2</v>
      </c>
      <c r="W58">
        <v>71.539000000000001</v>
      </c>
      <c r="X58">
        <v>3.78349E-3</v>
      </c>
      <c r="Y58">
        <f>Table514[[#This Row],[CFNM]]/Table514[[#This Row],[CAREA]]</f>
        <v>5.2887096548735651E-5</v>
      </c>
      <c r="Z58">
        <v>3</v>
      </c>
      <c r="AA58">
        <f>(Table615[[#This Row],[time]]-2)*2</f>
        <v>2</v>
      </c>
      <c r="AB58">
        <v>69.444100000000006</v>
      </c>
      <c r="AC58">
        <v>2.7728800000000001E-3</v>
      </c>
      <c r="AD58">
        <f>Table615[[#This Row],[CFNM]]/Table615[[#This Row],[CAREA]]</f>
        <v>3.9929670051163449E-5</v>
      </c>
      <c r="AE58">
        <v>3</v>
      </c>
      <c r="AF58">
        <f>(Table716[[#This Row],[time]]-2)*2</f>
        <v>2</v>
      </c>
      <c r="AG58">
        <v>77.906899999999993</v>
      </c>
      <c r="AH58">
        <v>5.9888599999999999</v>
      </c>
      <c r="AI58">
        <f>Table716[[#This Row],[CFNM]]/Table716[[#This Row],[CAREA]]</f>
        <v>7.6872010053024839E-2</v>
      </c>
      <c r="AJ58">
        <v>3</v>
      </c>
      <c r="AK58">
        <f>(Table817[[#This Row],[time]]-2)*2</f>
        <v>2</v>
      </c>
      <c r="AL58">
        <v>82.979600000000005</v>
      </c>
      <c r="AM58">
        <v>4.4348299999999998</v>
      </c>
      <c r="AN58">
        <f>Table817[[#This Row],[CFNM]]/Table817[[#This Row],[CAREA]]</f>
        <v>5.3444822582899891E-2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C1A482-D02F-4135-AB9C-AC008FEB69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67AA17-4EDA-4189-AE7C-7CA08B968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86CC1D-6152-455A-8E99-274A0FDD52F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2020-12-13T21:35:17Z</dcterms:created>
  <dcterms:modified xsi:type="dcterms:W3CDTF">2020-12-13T22:09:31Z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