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PhysPhysTether/"/>
    </mc:Choice>
  </mc:AlternateContent>
  <xr:revisionPtr revIDLastSave="0" documentId="8_{ECA72B78-AA6C-4FDF-8C74-47E833507AF9}" xr6:coauthVersionLast="45" xr6:coauthVersionMax="45" xr10:uidLastSave="{00000000-0000-0000-0000-000000000000}"/>
  <bookViews>
    <workbookView xWindow="8688" yWindow="204" windowWidth="17280" windowHeight="9036" xr2:uid="{908CF752-E7B3-443A-8043-DD70C3D35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<sst xmlns="http://schemas.openxmlformats.org/spreadsheetml/2006/main" count="106" uniqueCount="20">
  <si>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</si>
  <si>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</si>
  <si>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</si>
  <si>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</si>
  <si>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</si>
  <si>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</si>
  <si>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</si>
  <si>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</si>
  <si>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</si>
  <si>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</si>
  <si>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</si>
  <si>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</si>
  <si>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</si>
  <si>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</si>
  <si>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</si>
  <si>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</si>
  <si>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6PN Phys Phys Tether </t>
  </si>
  <si>
    <t xml:space="preserve">S2_6N_PhysPhys_Tether.odb </t>
  </si>
  <si>
    <t xml:space="preserve">6P PhysPhys Tether  </t>
  </si>
  <si>
    <t>S2_6P_PhysPhys_Tether.odb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</si>
</sst>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15EA0-1D2B-4139-AABF-787B3D555E12}" name="Table1" displayName="Table1" ref="A9:E30" totalsRowShown="0">
  <autoFilter ref="A9:E30" xr:uid="{D4570283-9894-4BE7-8E84-D73CCF93C2F1}"/>
  <tableColumns count="5">
    <tableColumn id="1" xr3:uid="{45480364-1782-4B6F-8DCD-23C686ED2DE9}" name="time"/>
    <tableColumn id="2" xr3:uid="{0B4F1E5E-7B12-4C06-937C-F4A95802676A}" name="moment" dataDxfId="31">
      <calculatedColumnFormula>-(Table1[[#This Row],[time]]-2)*2</calculatedColumnFormula>
    </tableColumn>
    <tableColumn id="3" xr3:uid="{FFD11CA2-F508-4D85-B1E6-F8FFF92091DB}" name="CAREA"/>
    <tableColumn id="4" xr3:uid="{B4A2CBE5-B95F-4CDF-8CB7-618BAD93CD8C}" name="CFNM"/>
    <tableColumn id="5" xr3:uid="{970D50C0-3342-499C-9899-60146225AFEF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4033AD-AF8C-4509-9C4D-4FE15706F17F}" name="Table211" displayName="Table211" ref="F37:J58" totalsRowShown="0">
  <autoFilter ref="F37:J58" xr:uid="{10DDCDD2-B74A-48F7-8727-6437629D6602}"/>
  <tableColumns count="5">
    <tableColumn id="1" xr3:uid="{3F6E5690-5894-4457-8A7A-C6D9C682D6A3}" name="time"/>
    <tableColumn id="2" xr3:uid="{9877774B-FBF8-42EB-8F22-ECD8E01DB4F8}" name="moment" dataDxfId="13">
      <calculatedColumnFormula>(Table211[[#This Row],[time]]-2)*2</calculatedColumnFormula>
    </tableColumn>
    <tableColumn id="3" xr3:uid="{36A50336-8300-4A8C-9099-15E122910B1E}" name="CAREA"/>
    <tableColumn id="4" xr3:uid="{B82CD7AB-E6B9-4FE3-9C8F-69D03719C6D1}" name="CFNM"/>
    <tableColumn id="5" xr3:uid="{65AF13C3-DC2E-45F0-9197-D0F7423CA38B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5959A1-B1A5-42AB-BFDB-0D38DABD11FC}" name="Table312" displayName="Table312" ref="K37:O58" totalsRowShown="0">
  <autoFilter ref="K37:O58" xr:uid="{7B35CE6C-F9E8-4DEC-83FA-547C809226A6}"/>
  <tableColumns count="5">
    <tableColumn id="1" xr3:uid="{CA9EA261-EB76-4346-9565-EB496E1F51FD}" name="time"/>
    <tableColumn id="2" xr3:uid="{D0086052-D51A-4B5B-B97E-9217DDA6CA61}" name="moment" dataDxfId="11">
      <calculatedColumnFormula>(Table312[[#This Row],[time]]-2)*2</calculatedColumnFormula>
    </tableColumn>
    <tableColumn id="3" xr3:uid="{AFB2B23E-147C-4913-8D3E-61C7B2EFD908}" name="CAREA"/>
    <tableColumn id="4" xr3:uid="{7E6E320F-5F9C-4262-AA06-48DD36212F5E}" name="CFNM"/>
    <tableColumn id="5" xr3:uid="{CEB680CB-9668-46EB-8838-25FE6E38D7BC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077D51-0027-47FC-BBA1-DAEE38AF1050}" name="Table413" displayName="Table413" ref="P37:T58" totalsRowShown="0">
  <autoFilter ref="P37:T58" xr:uid="{51A99CB4-911D-499C-9503-F20CEEC35EFB}"/>
  <tableColumns count="5">
    <tableColumn id="1" xr3:uid="{28F40379-11B4-4376-9DAB-B97BC0FA3639}" name="time"/>
    <tableColumn id="2" xr3:uid="{D39D4022-C75C-4AE4-BAA7-C0680CBA6DFF}" name="moment" dataDxfId="9">
      <calculatedColumnFormula>(Table413[[#This Row],[time]]-2)*2</calculatedColumnFormula>
    </tableColumn>
    <tableColumn id="3" xr3:uid="{22C88918-8AC1-40C4-8FDE-9B350F709A29}" name="CAREA"/>
    <tableColumn id="4" xr3:uid="{047613E6-C6BF-4BCC-8B84-0F9787ED2DC8}" name="CFNM"/>
    <tableColumn id="5" xr3:uid="{B6EA34F8-8B5A-4428-8B89-6B4B0AEBF806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E16EEDA-FF32-4200-BDEF-D3CF6BF125E2}" name="Table514" displayName="Table514" ref="U37:Y58" totalsRowShown="0">
  <autoFilter ref="U37:Y58" xr:uid="{CC5D87D8-4413-427E-8ED9-ABD553930946}"/>
  <tableColumns count="5">
    <tableColumn id="1" xr3:uid="{8AD9BFAB-192D-47EB-9FF5-E8E8C850EB4A}" name="time"/>
    <tableColumn id="2" xr3:uid="{16A1ADCE-51E1-4094-A015-11B2FF38F62B}" name="moment" dataDxfId="7">
      <calculatedColumnFormula>(Table514[[#This Row],[time]]-2)*2</calculatedColumnFormula>
    </tableColumn>
    <tableColumn id="3" xr3:uid="{8802138F-AADF-4F72-8442-907D965F0EFB}" name="CAREA"/>
    <tableColumn id="4" xr3:uid="{8542AC13-FEB3-4DA4-A0E4-36544B1889CE}" name="CFNM"/>
    <tableColumn id="5" xr3:uid="{EB7C9523-DE46-4A61-BF1D-0972F1C7DC62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61F768-CD93-4C05-B4C4-392DAA3C9256}" name="Table615" displayName="Table615" ref="Z37:AD58" totalsRowShown="0">
  <autoFilter ref="Z37:AD58" xr:uid="{8EE1C2EB-9FCD-4DBF-A254-25CC8373C8E8}"/>
  <tableColumns count="5">
    <tableColumn id="1" xr3:uid="{CCBFFD31-5507-491C-B3A4-B8917ECDF2BA}" name="time"/>
    <tableColumn id="2" xr3:uid="{F2128976-63CC-4332-B637-C45F944CB4DB}" name="moment" dataDxfId="5">
      <calculatedColumnFormula>(Table615[[#This Row],[time]]-2)*2</calculatedColumnFormula>
    </tableColumn>
    <tableColumn id="3" xr3:uid="{87D862B3-BDA2-4DD6-B516-8E7A8D657664}" name="CAREA"/>
    <tableColumn id="4" xr3:uid="{B8E2CF83-7063-4AE2-82A4-672A5E70CAD1}" name="CFNM"/>
    <tableColumn id="5" xr3:uid="{1A84CB02-808F-4B65-8E75-126EAEFA1384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20691D-C17E-42D2-889E-A7C0CB0F7813}" name="Table716" displayName="Table716" ref="AE37:AI58" totalsRowShown="0">
  <autoFilter ref="AE37:AI58" xr:uid="{F4DAD365-8CD4-49DD-8360-FF29C3513D2E}"/>
  <tableColumns count="5">
    <tableColumn id="1" xr3:uid="{EF1B1B28-3B8B-476C-90FB-5E39ABAB2733}" name="time"/>
    <tableColumn id="2" xr3:uid="{B5D9EA8E-3CCA-45A0-9E57-C3277D3AFEA7}" name="moment" dataDxfId="3">
      <calculatedColumnFormula>(Table716[[#This Row],[time]]-2)*2</calculatedColumnFormula>
    </tableColumn>
    <tableColumn id="3" xr3:uid="{12989AA0-8E79-4477-B0E0-121809FAF053}" name="CAREA"/>
    <tableColumn id="4" xr3:uid="{A5F36F04-DE3E-4742-860D-7BFEA55D38D5}" name="CFNM"/>
    <tableColumn id="5" xr3:uid="{A5F38C71-1FAD-46A8-8121-115461C39512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CA5F09-0402-413B-A863-C481DF316373}" name="Table817" displayName="Table817" ref="AJ37:AN58" totalsRowShown="0">
  <autoFilter ref="AJ37:AN58" xr:uid="{237BAA0B-5423-427F-8392-B5729D49E35A}"/>
  <tableColumns count="5">
    <tableColumn id="1" xr3:uid="{87DF06A3-9D0B-49E6-8099-395271A2454A}" name="time"/>
    <tableColumn id="2" xr3:uid="{00D20C70-4BE6-433C-9B84-BAFA4EB6495D}" name="moment" dataDxfId="1">
      <calculatedColumnFormula>(Table817[[#This Row],[time]]-2)*2</calculatedColumnFormula>
    </tableColumn>
    <tableColumn id="3" xr3:uid="{3300A94E-1ED2-45FE-9DF4-9339A6DCE4CE}" name="CAREA"/>
    <tableColumn id="4" xr3:uid="{1B1E78A9-BB2F-4770-9982-A727D0109F5A}" name="CFNM"/>
    <tableColumn id="5" xr3:uid="{C04DB7ED-E68E-416E-BF02-7DBE7C3B9381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98D91-982D-4C95-BA0F-79D68C73636A}" name="Table2" displayName="Table2" ref="F9:J30" totalsRowShown="0">
  <autoFilter ref="F9:J30" xr:uid="{E63C233E-63C6-4757-AA0A-99D6D8D4B904}"/>
  <tableColumns count="5">
    <tableColumn id="1" xr3:uid="{9248DF6B-A740-4B70-B7E4-321D70CDA9E4}" name="time"/>
    <tableColumn id="2" xr3:uid="{6C19ED4C-3FA3-4A4A-9D5D-9F9E2D03642B}" name="moment" dataDxfId="29">
      <calculatedColumnFormula>-(Table2[[#This Row],[time]]-2)*2</calculatedColumnFormula>
    </tableColumn>
    <tableColumn id="3" xr3:uid="{585B1C0E-EA84-4F51-BE01-3BC8B4CB2153}" name="CAREA"/>
    <tableColumn id="4" xr3:uid="{AD25F365-BACC-4C00-88B4-28D994FBB2E8}" name="CFNM"/>
    <tableColumn id="5" xr3:uid="{653D8578-19A6-4F7E-8E38-22D2883B85D5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A53100-A30B-4576-B47C-ECEA5D411566}" name="Table3" displayName="Table3" ref="K9:O30" totalsRowShown="0">
  <autoFilter ref="K9:O30" xr:uid="{DD7AEAA0-CC08-4453-ADCA-8BE3E41626E5}"/>
  <tableColumns count="5">
    <tableColumn id="1" xr3:uid="{0DEDC6C0-3975-48EA-96A3-11017602C06D}" name="time"/>
    <tableColumn id="2" xr3:uid="{6DFF3CE0-1FC9-44D4-881C-A3B2006731AF}" name="moment" dataDxfId="27">
      <calculatedColumnFormula>-(Table3[[#This Row],[time]]-2)*2</calculatedColumnFormula>
    </tableColumn>
    <tableColumn id="3" xr3:uid="{F3DAA7FA-074F-4B2C-9AAC-5354EAF7D867}" name="CAREA"/>
    <tableColumn id="4" xr3:uid="{BE117066-ED34-49FE-8C59-E57E5B777866}" name="CFNM"/>
    <tableColumn id="5" xr3:uid="{8EE3780D-56DF-499A-A5F7-897DD366172E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13F604-D7BC-4FF1-917A-775CBFE7AF26}" name="Table4" displayName="Table4" ref="P9:T30" totalsRowShown="0">
  <autoFilter ref="P9:T30" xr:uid="{F585F0BC-C134-4C3B-A36F-45175E8F7862}"/>
  <tableColumns count="5">
    <tableColumn id="1" xr3:uid="{C90547CA-A96A-4348-9EA0-202006D40BAB}" name="time"/>
    <tableColumn id="2" xr3:uid="{FEF91B4E-9D11-44E9-94A3-90ACCC183944}" name="moment" dataDxfId="25">
      <calculatedColumnFormula>-(Table4[[#This Row],[time]]-2)*2</calculatedColumnFormula>
    </tableColumn>
    <tableColumn id="3" xr3:uid="{E240F42C-1F14-4ECC-A6DF-138F3D7B1A53}" name="CAREA"/>
    <tableColumn id="4" xr3:uid="{3AC4233E-8CBB-4880-8085-EAC206C8A510}" name="CFNM"/>
    <tableColumn id="5" xr3:uid="{E5CF26F6-63D9-467D-ADE1-2B6875E3841F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5B4471-B17A-4B06-A39C-DF96679E4F9B}" name="Table5" displayName="Table5" ref="U9:Y30" totalsRowShown="0">
  <autoFilter ref="U9:Y30" xr:uid="{9CA98EE1-ABD1-4560-9DBF-60C5E665B119}"/>
  <tableColumns count="5">
    <tableColumn id="1" xr3:uid="{B89A895B-906F-4CDC-8298-5185210089FE}" name="time"/>
    <tableColumn id="2" xr3:uid="{1D007083-9AE6-4863-808C-E525BBCC01A3}" name="moment" dataDxfId="23">
      <calculatedColumnFormula>-(Table5[[#This Row],[time]]-2)*2</calculatedColumnFormula>
    </tableColumn>
    <tableColumn id="3" xr3:uid="{4EC6B91F-64E1-4B27-9A73-A176EB2DB12A}" name="CAREA"/>
    <tableColumn id="4" xr3:uid="{04D74FCC-00FE-414D-B7F4-DE55DBE05B51}" name="CFNM"/>
    <tableColumn id="5" xr3:uid="{FEE402C0-E154-4BB4-9F13-4411C60FEFF8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3D898A-8B3E-418E-9F3B-36A5DA0922B1}" name="Table6" displayName="Table6" ref="Z9:AD30" totalsRowShown="0">
  <autoFilter ref="Z9:AD30" xr:uid="{6C700B25-F244-4C9E-9C1C-8A21B7704963}"/>
  <tableColumns count="5">
    <tableColumn id="1" xr3:uid="{296AA229-B521-481E-9864-5A6FC6BBCECC}" name="time"/>
    <tableColumn id="2" xr3:uid="{62FCA675-E4F6-4F6D-87F2-FA12CCA00347}" name="moment" dataDxfId="21">
      <calculatedColumnFormula>-(Table6[[#This Row],[time]]-2)*2</calculatedColumnFormula>
    </tableColumn>
    <tableColumn id="3" xr3:uid="{577DA54D-3C02-41B0-9D3F-C5AE6DB89840}" name="CAREA"/>
    <tableColumn id="4" xr3:uid="{BF517F1F-8510-4350-81E2-1C1D22EA608F}" name="CFNM"/>
    <tableColumn id="5" xr3:uid="{E7DD959E-DA5D-4070-8D5C-99246742EC8E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F8A00B-546E-4534-B680-494909A86E9B}" name="Table7" displayName="Table7" ref="AE9:AI30" totalsRowShown="0">
  <autoFilter ref="AE9:AI30" xr:uid="{41769DCE-0238-4ACF-986B-70A4C9143046}"/>
  <tableColumns count="5">
    <tableColumn id="1" xr3:uid="{5E7C6B29-D3B1-4A72-9546-25410D805835}" name="time"/>
    <tableColumn id="2" xr3:uid="{3A07D24F-DD3B-4E10-9142-B17353F7E749}" name="moment" dataDxfId="19">
      <calculatedColumnFormula>-(Table7[[#This Row],[time]]-2)*2</calculatedColumnFormula>
    </tableColumn>
    <tableColumn id="3" xr3:uid="{EAB82A53-5FF2-4B74-80F9-6E9285BC9F53}" name="CAREA"/>
    <tableColumn id="4" xr3:uid="{04F8F3F2-6AED-4122-B4B0-05D1C3EF0D34}" name="CFNM"/>
    <tableColumn id="5" xr3:uid="{5A5F76E9-EE72-41A8-8D1C-4D6685D57BB6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650F2-3A07-4FF8-BCFE-3AF3C3816C7A}" name="Table8" displayName="Table8" ref="AJ9:AN30" totalsRowShown="0">
  <autoFilter ref="AJ9:AN30" xr:uid="{D5B4051D-6B1D-419E-A62D-F4F2B2F3230C}"/>
  <tableColumns count="5">
    <tableColumn id="1" xr3:uid="{5908CD54-D9C2-47C4-B73C-445532D1CB89}" name="time"/>
    <tableColumn id="2" xr3:uid="{884AD539-D396-4DE8-B436-CAF8F46C7D52}" name="moment" dataDxfId="17">
      <calculatedColumnFormula>-(Table8[[#This Row],[time]]-2)*2</calculatedColumnFormula>
    </tableColumn>
    <tableColumn id="3" xr3:uid="{F73DF5D1-5F5B-44B5-BB46-1B0BF6072B25}" name="CAREA"/>
    <tableColumn id="4" xr3:uid="{10870E81-D96D-43FD-89FB-FA1B58690B7C}" name="CFNM"/>
    <tableColumn id="5" xr3:uid="{D0F2E0FB-CC36-428B-96BC-88DD6B161C3B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6C98C3-0912-496D-97FA-0808F1F64628}" name="Table110" displayName="Table110" ref="A37:E58" totalsRowShown="0">
  <autoFilter ref="A37:E58" xr:uid="{0F96F68A-29D3-458A-BDDA-385A184EFF1E}"/>
  <tableColumns count="5">
    <tableColumn id="1" xr3:uid="{1704B13F-C460-4031-9F87-840F200014F8}" name="time"/>
    <tableColumn id="2" xr3:uid="{DE1E2F7A-86BE-4764-9D34-F7FE9E7824FE}" name="moment" dataDxfId="15">
      <calculatedColumnFormula>(Table110[[#This Row],[time]]-2)*2</calculatedColumnFormula>
    </tableColumn>
    <tableColumn id="3" xr3:uid="{312FCA93-A52F-4DAF-99FA-CDC023D6B3B1}" name="CAREA"/>
    <tableColumn id="4" xr3:uid="{26E260C4-9264-4FDB-89D8-1924AD12583C}" name="CFNM"/>
    <tableColumn id="5" xr3:uid="{5C987DB6-EC53-4792-970C-1CDE8589ECF1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1A47-BE87-411B-BDEB-92AC756A4224}">
  <dimension ref="A1:AN58"/>
  <sheetViews>
    <sheetView tabSelected="1" workbookViewId="0">
      <selection activeCell="B8" sqref="B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91.105400000000003</v>
      </c>
      <c r="D10">
        <v>10.2014</v>
      </c>
      <c r="E10" s="1">
        <f>Table1[[#This Row],[CFNM]]/Table1[[#This Row],[CAREA]]</f>
        <v>0.11197360419909247</v>
      </c>
      <c r="F10">
        <v>2</v>
      </c>
      <c r="G10">
        <f>-(Table2[[#This Row],[time]]-2)*2</f>
        <v>0</v>
      </c>
      <c r="H10">
        <v>95.867800000000003</v>
      </c>
      <c r="I10">
        <v>3.5860500000000002</v>
      </c>
      <c r="J10" s="1">
        <f>Table2[[#This Row],[CFNM]]/Table2[[#This Row],[CAREA]]</f>
        <v>3.740619895314172E-2</v>
      </c>
      <c r="K10">
        <v>2</v>
      </c>
      <c r="L10">
        <f>-(Table3[[#This Row],[time]]-2)*2</f>
        <v>0</v>
      </c>
      <c r="M10">
        <v>89.266099999999994</v>
      </c>
      <c r="N10">
        <v>3.6396999999999999</v>
      </c>
      <c r="O10">
        <f>Table3[[#This Row],[CFNM]]/Table3[[#This Row],[CAREA]]</f>
        <v>4.0773597143820554E-2</v>
      </c>
      <c r="P10">
        <v>2</v>
      </c>
      <c r="Q10">
        <f>-(Table4[[#This Row],[time]]-2)*2</f>
        <v>0</v>
      </c>
      <c r="R10">
        <v>86.426900000000003</v>
      </c>
      <c r="S10">
        <v>6.4320700000000004</v>
      </c>
      <c r="T10">
        <f>Table4[[#This Row],[CFNM]]/Table4[[#This Row],[CAREA]]</f>
        <v>7.4422083865092928E-2</v>
      </c>
      <c r="U10">
        <v>2</v>
      </c>
      <c r="V10">
        <f>-(Table5[[#This Row],[time]]-2)*2</f>
        <v>0</v>
      </c>
      <c r="W10">
        <v>82.680599999999998</v>
      </c>
      <c r="X10">
        <v>9.2786299999999997</v>
      </c>
      <c r="Y10">
        <f>Table5[[#This Row],[CFNM]]/Table5[[#This Row],[CAREA]]</f>
        <v>0.11222257700113449</v>
      </c>
      <c r="Z10">
        <v>2</v>
      </c>
      <c r="AA10">
        <f>-(Table6[[#This Row],[time]]-2)*2</f>
        <v>0</v>
      </c>
      <c r="AB10">
        <v>88.9298</v>
      </c>
      <c r="AC10">
        <v>15.8246</v>
      </c>
      <c r="AD10">
        <f>Table6[[#This Row],[CFNM]]/Table6[[#This Row],[CAREA]]</f>
        <v>0.17794485088238138</v>
      </c>
      <c r="AE10">
        <v>2</v>
      </c>
      <c r="AF10">
        <f>-(Table7[[#This Row],[time]]-2)*2</f>
        <v>0</v>
      </c>
      <c r="AG10">
        <v>78.958100000000002</v>
      </c>
      <c r="AH10">
        <v>19.616599999999998</v>
      </c>
      <c r="AI10">
        <f>Table7[[#This Row],[CFNM]]/Table7[[#This Row],[CAREA]]</f>
        <v>0.24844316162622959</v>
      </c>
      <c r="AJ10">
        <v>2</v>
      </c>
      <c r="AK10">
        <f>-(Table8[[#This Row],[time]]-2)*2</f>
        <v>0</v>
      </c>
      <c r="AL10">
        <v>83.134600000000006</v>
      </c>
      <c r="AM10">
        <v>19.232700000000001</v>
      </c>
      <c r="AN10">
        <f>Table8[[#This Row],[CFNM]]/Table8[[#This Row],[CAREA]]</f>
        <v>0.23134410943217384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91.095299999999995</v>
      </c>
      <c r="D11">
        <v>10.1027</v>
      </c>
      <c r="E11">
        <f>Table1[[#This Row],[CFNM]]/Table1[[#This Row],[CAREA]]</f>
        <v>0.11090253833073717</v>
      </c>
      <c r="F11">
        <v>2.0512600000000001</v>
      </c>
      <c r="G11">
        <f>-(Table2[[#This Row],[time]]-2)*2</f>
        <v>-0.10252000000000017</v>
      </c>
      <c r="H11">
        <v>95.869699999999995</v>
      </c>
      <c r="I11">
        <v>3.6994099999999999</v>
      </c>
      <c r="J11">
        <f>Table2[[#This Row],[CFNM]]/Table2[[#This Row],[CAREA]]</f>
        <v>3.8587895862822144E-2</v>
      </c>
      <c r="K11">
        <v>2.0512600000000001</v>
      </c>
      <c r="L11">
        <f>-(Table3[[#This Row],[time]]-2)*2</f>
        <v>-0.10252000000000017</v>
      </c>
      <c r="M11">
        <v>89.264399999999995</v>
      </c>
      <c r="N11">
        <v>3.41066</v>
      </c>
      <c r="O11">
        <f>Table3[[#This Row],[CFNM]]/Table3[[#This Row],[CAREA]]</f>
        <v>3.8208513136255888E-2</v>
      </c>
      <c r="P11">
        <v>2.0512600000000001</v>
      </c>
      <c r="Q11">
        <f>-(Table4[[#This Row],[time]]-2)*2</f>
        <v>-0.10252000000000017</v>
      </c>
      <c r="R11">
        <v>86.450199999999995</v>
      </c>
      <c r="S11">
        <v>6.7244999999999999</v>
      </c>
      <c r="T11">
        <f>Table4[[#This Row],[CFNM]]/Table4[[#This Row],[CAREA]]</f>
        <v>7.7784666779255579E-2</v>
      </c>
      <c r="U11">
        <v>2.0512600000000001</v>
      </c>
      <c r="V11">
        <f>-(Table5[[#This Row],[time]]-2)*2</f>
        <v>-0.10252000000000017</v>
      </c>
      <c r="W11">
        <v>82.644000000000005</v>
      </c>
      <c r="X11">
        <v>8.7576400000000003</v>
      </c>
      <c r="Y11">
        <f>Table5[[#This Row],[CFNM]]/Table5[[#This Row],[CAREA]]</f>
        <v>0.10596824935869513</v>
      </c>
      <c r="Z11">
        <v>2.0512600000000001</v>
      </c>
      <c r="AA11">
        <f>-(Table6[[#This Row],[time]]-2)*2</f>
        <v>-0.10252000000000017</v>
      </c>
      <c r="AB11">
        <v>88.9589</v>
      </c>
      <c r="AC11">
        <v>16.268899999999999</v>
      </c>
      <c r="AD11">
        <f>Table6[[#This Row],[CFNM]]/Table6[[#This Row],[CAREA]]</f>
        <v>0.18288108328677624</v>
      </c>
      <c r="AE11">
        <v>2.0512600000000001</v>
      </c>
      <c r="AF11">
        <f>-(Table7[[#This Row],[time]]-2)*2</f>
        <v>-0.10252000000000017</v>
      </c>
      <c r="AG11">
        <v>79.012500000000003</v>
      </c>
      <c r="AH11">
        <v>18.5199</v>
      </c>
      <c r="AI11">
        <f>Table7[[#This Row],[CFNM]]/Table7[[#This Row],[CAREA]]</f>
        <v>0.23439202657807306</v>
      </c>
      <c r="AJ11">
        <v>2.0512600000000001</v>
      </c>
      <c r="AK11">
        <f>-(Table8[[#This Row],[time]]-2)*2</f>
        <v>-0.10252000000000017</v>
      </c>
      <c r="AL11">
        <v>83.168999999999997</v>
      </c>
      <c r="AM11">
        <v>20.158000000000001</v>
      </c>
      <c r="AN11">
        <f>Table8[[#This Row],[CFNM]]/Table8[[#This Row],[CAREA]]</f>
        <v>0.24237396145198334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91.062100000000001</v>
      </c>
      <c r="D12">
        <v>9.5285700000000002</v>
      </c>
      <c r="E12">
        <f>Table1[[#This Row],[CFNM]]/Table1[[#This Row],[CAREA]]</f>
        <v>0.10463815352380408</v>
      </c>
      <c r="F12">
        <v>2.1153300000000002</v>
      </c>
      <c r="G12">
        <f>-(Table2[[#This Row],[time]]-2)*2</f>
        <v>-0.23066000000000031</v>
      </c>
      <c r="H12">
        <v>96.058800000000005</v>
      </c>
      <c r="I12">
        <v>4.2641499999999999</v>
      </c>
      <c r="J12">
        <f>Table2[[#This Row],[CFNM]]/Table2[[#This Row],[CAREA]]</f>
        <v>4.4391039654878048E-2</v>
      </c>
      <c r="K12">
        <v>2.1153300000000002</v>
      </c>
      <c r="L12">
        <f>-(Table3[[#This Row],[time]]-2)*2</f>
        <v>-0.23066000000000031</v>
      </c>
      <c r="M12">
        <v>89.268900000000002</v>
      </c>
      <c r="N12">
        <v>2.6204100000000001</v>
      </c>
      <c r="O12">
        <f>Table3[[#This Row],[CFNM]]/Table3[[#This Row],[CAREA]]</f>
        <v>2.935411996787235E-2</v>
      </c>
      <c r="P12">
        <v>2.1153300000000002</v>
      </c>
      <c r="Q12">
        <f>-(Table4[[#This Row],[time]]-2)*2</f>
        <v>-0.23066000000000031</v>
      </c>
      <c r="R12">
        <v>86.505600000000001</v>
      </c>
      <c r="S12">
        <v>7.6803900000000001</v>
      </c>
      <c r="T12">
        <f>Table4[[#This Row],[CFNM]]/Table4[[#This Row],[CAREA]]</f>
        <v>8.8784887914770835E-2</v>
      </c>
      <c r="U12">
        <v>2.1153300000000002</v>
      </c>
      <c r="V12">
        <f>-(Table5[[#This Row],[time]]-2)*2</f>
        <v>-0.23066000000000031</v>
      </c>
      <c r="W12">
        <v>82.512699999999995</v>
      </c>
      <c r="X12">
        <v>7.5623800000000001</v>
      </c>
      <c r="Y12">
        <f>Table5[[#This Row],[CFNM]]/Table5[[#This Row],[CAREA]]</f>
        <v>9.165110340589995E-2</v>
      </c>
      <c r="Z12">
        <v>2.1153300000000002</v>
      </c>
      <c r="AA12">
        <f>-(Table6[[#This Row],[time]]-2)*2</f>
        <v>-0.23066000000000031</v>
      </c>
      <c r="AB12">
        <v>89.037300000000002</v>
      </c>
      <c r="AC12">
        <v>17.183599999999998</v>
      </c>
      <c r="AD12">
        <f>Table6[[#This Row],[CFNM]]/Table6[[#This Row],[CAREA]]</f>
        <v>0.19299327360555629</v>
      </c>
      <c r="AE12">
        <v>2.1153300000000002</v>
      </c>
      <c r="AF12">
        <f>-(Table7[[#This Row],[time]]-2)*2</f>
        <v>-0.23066000000000031</v>
      </c>
      <c r="AG12">
        <v>79.168999999999997</v>
      </c>
      <c r="AH12">
        <v>16.616199999999999</v>
      </c>
      <c r="AI12">
        <f>Table7[[#This Row],[CFNM]]/Table7[[#This Row],[CAREA]]</f>
        <v>0.20988265609013629</v>
      </c>
      <c r="AJ12">
        <v>2.1153300000000002</v>
      </c>
      <c r="AK12">
        <f>-(Table8[[#This Row],[time]]-2)*2</f>
        <v>-0.23066000000000031</v>
      </c>
      <c r="AL12">
        <v>83.240600000000001</v>
      </c>
      <c r="AM12">
        <v>21.89</v>
      </c>
      <c r="AN12">
        <f>Table8[[#This Row],[CFNM]]/Table8[[#This Row],[CAREA]]</f>
        <v>0.26297263594928438</v>
      </c>
    </row>
    <row r="13" spans="1:40" x14ac:dyDescent="0.3">
      <c r="A13">
        <v>2.16533</v>
      </c>
      <c r="B13">
        <f>-(Table1[[#This Row],[time]]-2)*2</f>
        <v>-0.33065999999999995</v>
      </c>
      <c r="C13">
        <v>91.015799999999999</v>
      </c>
      <c r="D13">
        <v>8.9078599999999994</v>
      </c>
      <c r="E13">
        <f>Table1[[#This Row],[CFNM]]/Table1[[#This Row],[CAREA]]</f>
        <v>9.7871578341342927E-2</v>
      </c>
      <c r="F13">
        <v>2.16533</v>
      </c>
      <c r="G13">
        <f>-(Table2[[#This Row],[time]]-2)*2</f>
        <v>-0.33065999999999995</v>
      </c>
      <c r="H13">
        <v>96.068399999999997</v>
      </c>
      <c r="I13">
        <v>4.96889</v>
      </c>
      <c r="J13">
        <f>Table2[[#This Row],[CFNM]]/Table2[[#This Row],[CAREA]]</f>
        <v>5.1722418610073657E-2</v>
      </c>
      <c r="K13">
        <v>2.16533</v>
      </c>
      <c r="L13">
        <f>-(Table3[[#This Row],[time]]-2)*2</f>
        <v>-0.33065999999999995</v>
      </c>
      <c r="M13">
        <v>89.286500000000004</v>
      </c>
      <c r="N13">
        <v>1.8927</v>
      </c>
      <c r="O13">
        <f>Table3[[#This Row],[CFNM]]/Table3[[#This Row],[CAREA]]</f>
        <v>2.1198053457129575E-2</v>
      </c>
      <c r="P13">
        <v>2.16533</v>
      </c>
      <c r="Q13">
        <f>-(Table4[[#This Row],[time]]-2)*2</f>
        <v>-0.33065999999999995</v>
      </c>
      <c r="R13">
        <v>86.552999999999997</v>
      </c>
      <c r="S13">
        <v>8.6953399999999998</v>
      </c>
      <c r="T13">
        <f>Table4[[#This Row],[CFNM]]/Table4[[#This Row],[CAREA]]</f>
        <v>0.10046260672651439</v>
      </c>
      <c r="U13">
        <v>2.16533</v>
      </c>
      <c r="V13">
        <f>-(Table5[[#This Row],[time]]-2)*2</f>
        <v>-0.33065999999999995</v>
      </c>
      <c r="W13">
        <v>82.385599999999997</v>
      </c>
      <c r="X13">
        <v>6.4062200000000002</v>
      </c>
      <c r="Y13">
        <f>Table5[[#This Row],[CFNM]]/Table5[[#This Row],[CAREA]]</f>
        <v>7.7758977297003359E-2</v>
      </c>
      <c r="Z13">
        <v>2.16533</v>
      </c>
      <c r="AA13">
        <f>-(Table6[[#This Row],[time]]-2)*2</f>
        <v>-0.33065999999999995</v>
      </c>
      <c r="AB13">
        <v>89.079099999999997</v>
      </c>
      <c r="AC13">
        <v>18.039100000000001</v>
      </c>
      <c r="AD13">
        <f>Table6[[#This Row],[CFNM]]/Table6[[#This Row],[CAREA]]</f>
        <v>0.20250653632558033</v>
      </c>
      <c r="AE13">
        <v>2.16533</v>
      </c>
      <c r="AF13">
        <f>-(Table7[[#This Row],[time]]-2)*2</f>
        <v>-0.33065999999999995</v>
      </c>
      <c r="AG13">
        <v>79.364099999999993</v>
      </c>
      <c r="AH13">
        <v>15.0215</v>
      </c>
      <c r="AI13">
        <f>Table7[[#This Row],[CFNM]]/Table7[[#This Row],[CAREA]]</f>
        <v>0.18927323563172771</v>
      </c>
      <c r="AJ13">
        <v>2.16533</v>
      </c>
      <c r="AK13">
        <f>-(Table8[[#This Row],[time]]-2)*2</f>
        <v>-0.33065999999999995</v>
      </c>
      <c r="AL13">
        <v>83.199799999999996</v>
      </c>
      <c r="AM13">
        <v>23.4224</v>
      </c>
      <c r="AN13">
        <f>Table8[[#This Row],[CFNM]]/Table8[[#This Row],[CAREA]]</f>
        <v>0.28151990749977768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90.919700000000006</v>
      </c>
      <c r="D14">
        <v>8.2000799999999998</v>
      </c>
      <c r="E14">
        <f>Table1[[#This Row],[CFNM]]/Table1[[#This Row],[CAREA]]</f>
        <v>9.0190354785596519E-2</v>
      </c>
      <c r="F14">
        <v>2.2246999999999999</v>
      </c>
      <c r="G14">
        <f>-(Table2[[#This Row],[time]]-2)*2</f>
        <v>-0.4493999999999998</v>
      </c>
      <c r="H14">
        <v>96.091099999999997</v>
      </c>
      <c r="I14">
        <v>5.8697100000000004</v>
      </c>
      <c r="J14">
        <f>Table2[[#This Row],[CFNM]]/Table2[[#This Row],[CAREA]]</f>
        <v>6.1084845526796973E-2</v>
      </c>
      <c r="K14">
        <v>2.2246999999999999</v>
      </c>
      <c r="L14">
        <f>-(Table3[[#This Row],[time]]-2)*2</f>
        <v>-0.4493999999999998</v>
      </c>
      <c r="M14">
        <v>88.990600000000001</v>
      </c>
      <c r="N14">
        <v>1.1706300000000001</v>
      </c>
      <c r="O14">
        <f>Table3[[#This Row],[CFNM]]/Table3[[#This Row],[CAREA]]</f>
        <v>1.3154535422842412E-2</v>
      </c>
      <c r="P14">
        <v>2.2246999999999999</v>
      </c>
      <c r="Q14">
        <f>-(Table4[[#This Row],[time]]-2)*2</f>
        <v>-0.4493999999999998</v>
      </c>
      <c r="R14">
        <v>86.616600000000005</v>
      </c>
      <c r="S14">
        <v>9.8477499999999996</v>
      </c>
      <c r="T14">
        <f>Table4[[#This Row],[CFNM]]/Table4[[#This Row],[CAREA]]</f>
        <v>0.1136935645130379</v>
      </c>
      <c r="U14">
        <v>2.2246999999999999</v>
      </c>
      <c r="V14">
        <f>-(Table5[[#This Row],[time]]-2)*2</f>
        <v>-0.4493999999999998</v>
      </c>
      <c r="W14">
        <v>82.119399999999999</v>
      </c>
      <c r="X14">
        <v>5.2076700000000002</v>
      </c>
      <c r="Y14">
        <f>Table5[[#This Row],[CFNM]]/Table5[[#This Row],[CAREA]]</f>
        <v>6.3415831094723055E-2</v>
      </c>
      <c r="Z14">
        <v>2.2246999999999999</v>
      </c>
      <c r="AA14">
        <f>-(Table6[[#This Row],[time]]-2)*2</f>
        <v>-0.4493999999999998</v>
      </c>
      <c r="AB14">
        <v>89.142700000000005</v>
      </c>
      <c r="AC14">
        <v>18.898</v>
      </c>
      <c r="AD14">
        <f>Table6[[#This Row],[CFNM]]/Table6[[#This Row],[CAREA]]</f>
        <v>0.21199716858475229</v>
      </c>
      <c r="AE14">
        <v>2.2246999999999999</v>
      </c>
      <c r="AF14">
        <f>-(Table7[[#This Row],[time]]-2)*2</f>
        <v>-0.4493999999999998</v>
      </c>
      <c r="AG14">
        <v>79.531199999999998</v>
      </c>
      <c r="AH14">
        <v>13.4131</v>
      </c>
      <c r="AI14">
        <f>Table7[[#This Row],[CFNM]]/Table7[[#This Row],[CAREA]]</f>
        <v>0.16865205101897118</v>
      </c>
      <c r="AJ14">
        <v>2.2246999999999999</v>
      </c>
      <c r="AK14">
        <f>-(Table8[[#This Row],[time]]-2)*2</f>
        <v>-0.4493999999999998</v>
      </c>
      <c r="AL14">
        <v>83.125399999999999</v>
      </c>
      <c r="AM14">
        <v>25.094899999999999</v>
      </c>
      <c r="AN14">
        <f>Table8[[#This Row],[CFNM]]/Table8[[#This Row],[CAREA]]</f>
        <v>0.30189208112081267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90.843699999999998</v>
      </c>
      <c r="D15">
        <v>7.4269299999999996</v>
      </c>
      <c r="E15">
        <f>Table1[[#This Row],[CFNM]]/Table1[[#This Row],[CAREA]]</f>
        <v>8.175503639768085E-2</v>
      </c>
      <c r="F15">
        <v>2.2668900000000001</v>
      </c>
      <c r="G15">
        <f>-(Table2[[#This Row],[time]]-2)*2</f>
        <v>-0.53378000000000014</v>
      </c>
      <c r="H15">
        <v>96.130499999999998</v>
      </c>
      <c r="I15">
        <v>6.98034</v>
      </c>
      <c r="J15">
        <f>Table2[[#This Row],[CFNM]]/Table2[[#This Row],[CAREA]]</f>
        <v>7.2613166476820576E-2</v>
      </c>
      <c r="K15">
        <v>2.2668900000000001</v>
      </c>
      <c r="L15">
        <f>-(Table3[[#This Row],[time]]-2)*2</f>
        <v>-0.53378000000000014</v>
      </c>
      <c r="M15">
        <v>89.002099999999999</v>
      </c>
      <c r="N15">
        <v>0.54498400000000002</v>
      </c>
      <c r="O15">
        <f>Table3[[#This Row],[CFNM]]/Table3[[#This Row],[CAREA]]</f>
        <v>6.1232712486559314E-3</v>
      </c>
      <c r="P15">
        <v>2.2668900000000001</v>
      </c>
      <c r="Q15">
        <f>-(Table4[[#This Row],[time]]-2)*2</f>
        <v>-0.53378000000000014</v>
      </c>
      <c r="R15">
        <v>86.653199999999998</v>
      </c>
      <c r="S15">
        <v>11.1166</v>
      </c>
      <c r="T15">
        <f>Table4[[#This Row],[CFNM]]/Table4[[#This Row],[CAREA]]</f>
        <v>0.12828839558146729</v>
      </c>
      <c r="U15">
        <v>2.2668900000000001</v>
      </c>
      <c r="V15">
        <f>-(Table5[[#This Row],[time]]-2)*2</f>
        <v>-0.53378000000000014</v>
      </c>
      <c r="W15">
        <v>81.785700000000006</v>
      </c>
      <c r="X15">
        <v>4.0108800000000002</v>
      </c>
      <c r="Y15">
        <f>Table5[[#This Row],[CFNM]]/Table5[[#This Row],[CAREA]]</f>
        <v>4.904133607708927E-2</v>
      </c>
      <c r="Z15">
        <v>2.2668900000000001</v>
      </c>
      <c r="AA15">
        <f>-(Table6[[#This Row],[time]]-2)*2</f>
        <v>-0.53378000000000014</v>
      </c>
      <c r="AB15">
        <v>89.235900000000001</v>
      </c>
      <c r="AC15">
        <v>19.733499999999999</v>
      </c>
      <c r="AD15">
        <f>Table6[[#This Row],[CFNM]]/Table6[[#This Row],[CAREA]]</f>
        <v>0.22113857763523423</v>
      </c>
      <c r="AE15">
        <v>2.2668900000000001</v>
      </c>
      <c r="AF15">
        <f>-(Table7[[#This Row],[time]]-2)*2</f>
        <v>-0.53378000000000014</v>
      </c>
      <c r="AG15">
        <v>79.697500000000005</v>
      </c>
      <c r="AH15">
        <v>11.8599</v>
      </c>
      <c r="AI15">
        <f>Table7[[#This Row],[CFNM]]/Table7[[#This Row],[CAREA]]</f>
        <v>0.14881144326986415</v>
      </c>
      <c r="AJ15">
        <v>2.2668900000000001</v>
      </c>
      <c r="AK15">
        <f>-(Table8[[#This Row],[time]]-2)*2</f>
        <v>-0.53378000000000014</v>
      </c>
      <c r="AL15">
        <v>83.0501</v>
      </c>
      <c r="AM15">
        <v>26.872599999999998</v>
      </c>
      <c r="AN15">
        <f>Table8[[#This Row],[CFNM]]/Table8[[#This Row],[CAREA]]</f>
        <v>0.32357095295490312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90.773899999999998</v>
      </c>
      <c r="D16">
        <v>6.6109299999999998</v>
      </c>
      <c r="E16">
        <f>Table1[[#This Row],[CFNM]]/Table1[[#This Row],[CAREA]]</f>
        <v>7.2828533311888113E-2</v>
      </c>
      <c r="F16">
        <v>2.3262700000000001</v>
      </c>
      <c r="G16">
        <f>-(Table2[[#This Row],[time]]-2)*2</f>
        <v>-0.65254000000000012</v>
      </c>
      <c r="H16">
        <v>96.180099999999996</v>
      </c>
      <c r="I16">
        <v>8.2939299999999996</v>
      </c>
      <c r="J16">
        <f>Table2[[#This Row],[CFNM]]/Table2[[#This Row],[CAREA]]</f>
        <v>8.6233326852436204E-2</v>
      </c>
      <c r="K16">
        <v>2.3262700000000001</v>
      </c>
      <c r="L16">
        <f>-(Table3[[#This Row],[time]]-2)*2</f>
        <v>-0.65254000000000012</v>
      </c>
      <c r="M16">
        <v>88.234399999999994</v>
      </c>
      <c r="N16">
        <v>5.8791499999999997E-3</v>
      </c>
      <c r="O16">
        <f>Table3[[#This Row],[CFNM]]/Table3[[#This Row],[CAREA]]</f>
        <v>6.6631041861224197E-5</v>
      </c>
      <c r="P16">
        <v>2.3262700000000001</v>
      </c>
      <c r="Q16">
        <f>-(Table4[[#This Row],[time]]-2)*2</f>
        <v>-0.65254000000000012</v>
      </c>
      <c r="R16">
        <v>86.673699999999997</v>
      </c>
      <c r="S16">
        <v>12.541</v>
      </c>
      <c r="T16">
        <f>Table4[[#This Row],[CFNM]]/Table4[[#This Row],[CAREA]]</f>
        <v>0.14469210383311201</v>
      </c>
      <c r="U16">
        <v>2.3262700000000001</v>
      </c>
      <c r="V16">
        <f>-(Table5[[#This Row],[time]]-2)*2</f>
        <v>-0.65254000000000012</v>
      </c>
      <c r="W16">
        <v>82.074100000000001</v>
      </c>
      <c r="X16">
        <v>2.84599</v>
      </c>
      <c r="Y16">
        <f>Table5[[#This Row],[CFNM]]/Table5[[#This Row],[CAREA]]</f>
        <v>3.4675859985062278E-2</v>
      </c>
      <c r="Z16">
        <v>2.3262700000000001</v>
      </c>
      <c r="AA16">
        <f>-(Table6[[#This Row],[time]]-2)*2</f>
        <v>-0.65254000000000012</v>
      </c>
      <c r="AB16">
        <v>88.922200000000004</v>
      </c>
      <c r="AC16">
        <v>20.619700000000002</v>
      </c>
      <c r="AD16">
        <f>Table6[[#This Row],[CFNM]]/Table6[[#This Row],[CAREA]]</f>
        <v>0.231884726198857</v>
      </c>
      <c r="AE16">
        <v>2.3262700000000001</v>
      </c>
      <c r="AF16">
        <f>-(Table7[[#This Row],[time]]-2)*2</f>
        <v>-0.65254000000000012</v>
      </c>
      <c r="AG16">
        <v>79.629599999999996</v>
      </c>
      <c r="AH16">
        <v>10.3584</v>
      </c>
      <c r="AI16">
        <f>Table7[[#This Row],[CFNM]]/Table7[[#This Row],[CAREA]]</f>
        <v>0.13008228096084873</v>
      </c>
      <c r="AJ16">
        <v>2.3262700000000001</v>
      </c>
      <c r="AK16">
        <f>-(Table8[[#This Row],[time]]-2)*2</f>
        <v>-0.65254000000000012</v>
      </c>
      <c r="AL16">
        <v>82.899100000000004</v>
      </c>
      <c r="AM16">
        <v>28.8443</v>
      </c>
      <c r="AN16">
        <f>Table8[[#This Row],[CFNM]]/Table8[[#This Row],[CAREA]]</f>
        <v>0.34794467008688873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90.389499999999998</v>
      </c>
      <c r="D17">
        <v>5.9863499999999998</v>
      </c>
      <c r="E17">
        <f>Table1[[#This Row],[CFNM]]/Table1[[#This Row],[CAREA]]</f>
        <v>6.6228378296151649E-2</v>
      </c>
      <c r="F17">
        <v>2.3684599999999998</v>
      </c>
      <c r="G17">
        <f>-(Table2[[#This Row],[time]]-2)*2</f>
        <v>-0.73691999999999958</v>
      </c>
      <c r="H17">
        <v>96.242800000000003</v>
      </c>
      <c r="I17">
        <v>9.6869399999999999</v>
      </c>
      <c r="J17">
        <f>Table2[[#This Row],[CFNM]]/Table2[[#This Row],[CAREA]]</f>
        <v>0.10065106168980952</v>
      </c>
      <c r="K17">
        <v>2.3684599999999998</v>
      </c>
      <c r="L17">
        <f>-(Table3[[#This Row],[time]]-2)*2</f>
        <v>-0.73691999999999958</v>
      </c>
      <c r="M17">
        <v>88.143900000000002</v>
      </c>
      <c r="N17">
        <v>4.3876799999999997E-3</v>
      </c>
      <c r="O17">
        <f>Table3[[#This Row],[CFNM]]/Table3[[#This Row],[CAREA]]</f>
        <v>4.9778600674578725E-5</v>
      </c>
      <c r="P17">
        <v>2.3684599999999998</v>
      </c>
      <c r="Q17">
        <f>-(Table4[[#This Row],[time]]-2)*2</f>
        <v>-0.73691999999999958</v>
      </c>
      <c r="R17">
        <v>86.666700000000006</v>
      </c>
      <c r="S17">
        <v>14.048299999999999</v>
      </c>
      <c r="T17">
        <f>Table4[[#This Row],[CFNM]]/Table4[[#This Row],[CAREA]]</f>
        <v>0.16209570688626657</v>
      </c>
      <c r="U17">
        <v>2.3684599999999998</v>
      </c>
      <c r="V17">
        <f>-(Table5[[#This Row],[time]]-2)*2</f>
        <v>-0.73691999999999958</v>
      </c>
      <c r="W17">
        <v>81.864099999999993</v>
      </c>
      <c r="X17">
        <v>1.82569</v>
      </c>
      <c r="Y17">
        <f>Table5[[#This Row],[CFNM]]/Table5[[#This Row],[CAREA]]</f>
        <v>2.2301472806761452E-2</v>
      </c>
      <c r="Z17">
        <v>2.3684599999999998</v>
      </c>
      <c r="AA17">
        <f>-(Table6[[#This Row],[time]]-2)*2</f>
        <v>-0.73691999999999958</v>
      </c>
      <c r="AB17">
        <v>88.303100000000001</v>
      </c>
      <c r="AC17">
        <v>21.534300000000002</v>
      </c>
      <c r="AD17">
        <f>Table6[[#This Row],[CFNM]]/Table6[[#This Row],[CAREA]]</f>
        <v>0.24386799557433433</v>
      </c>
      <c r="AE17">
        <v>2.3684599999999998</v>
      </c>
      <c r="AF17">
        <f>-(Table7[[#This Row],[time]]-2)*2</f>
        <v>-0.73691999999999958</v>
      </c>
      <c r="AG17">
        <v>80.004499999999993</v>
      </c>
      <c r="AH17">
        <v>9.0092499999999998</v>
      </c>
      <c r="AI17">
        <f>Table7[[#This Row],[CFNM]]/Table7[[#This Row],[CAREA]]</f>
        <v>0.11260929072739659</v>
      </c>
      <c r="AJ17">
        <v>2.3684599999999998</v>
      </c>
      <c r="AK17">
        <f>-(Table8[[#This Row],[time]]-2)*2</f>
        <v>-0.73691999999999958</v>
      </c>
      <c r="AL17">
        <v>82.877300000000005</v>
      </c>
      <c r="AM17">
        <v>30.795400000000001</v>
      </c>
      <c r="AN17">
        <f>Table8[[#This Row],[CFNM]]/Table8[[#This Row],[CAREA]]</f>
        <v>0.37157822467672086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90.013999999999996</v>
      </c>
      <c r="D18">
        <v>5.3702399999999999</v>
      </c>
      <c r="E18">
        <f>Table1[[#This Row],[CFNM]]/Table1[[#This Row],[CAREA]]</f>
        <v>5.9660052880663013E-2</v>
      </c>
      <c r="F18">
        <v>2.4278300000000002</v>
      </c>
      <c r="G18">
        <f>-(Table2[[#This Row],[time]]-2)*2</f>
        <v>-0.85566000000000031</v>
      </c>
      <c r="H18">
        <v>96.333699999999993</v>
      </c>
      <c r="I18">
        <v>11.2684</v>
      </c>
      <c r="J18">
        <f>Table2[[#This Row],[CFNM]]/Table2[[#This Row],[CAREA]]</f>
        <v>0.1169725651563264</v>
      </c>
      <c r="K18">
        <v>2.4278300000000002</v>
      </c>
      <c r="L18">
        <f>-(Table3[[#This Row],[time]]-2)*2</f>
        <v>-0.85566000000000031</v>
      </c>
      <c r="M18">
        <v>87.983699999999999</v>
      </c>
      <c r="N18">
        <v>3.9785200000000001E-3</v>
      </c>
      <c r="O18">
        <f>Table3[[#This Row],[CFNM]]/Table3[[#This Row],[CAREA]]</f>
        <v>4.5218830306068061E-5</v>
      </c>
      <c r="P18">
        <v>2.4278300000000002</v>
      </c>
      <c r="Q18">
        <f>-(Table4[[#This Row],[time]]-2)*2</f>
        <v>-0.85566000000000031</v>
      </c>
      <c r="R18">
        <v>86.6464</v>
      </c>
      <c r="S18">
        <v>15.6302</v>
      </c>
      <c r="T18">
        <f>Table4[[#This Row],[CFNM]]/Table4[[#This Row],[CAREA]]</f>
        <v>0.18039064519703069</v>
      </c>
      <c r="U18">
        <v>2.4278300000000002</v>
      </c>
      <c r="V18">
        <f>-(Table5[[#This Row],[time]]-2)*2</f>
        <v>-0.85566000000000031</v>
      </c>
      <c r="W18">
        <v>81.894800000000004</v>
      </c>
      <c r="X18">
        <v>0.90078999999999998</v>
      </c>
      <c r="Y18">
        <f>Table5[[#This Row],[CFNM]]/Table5[[#This Row],[CAREA]]</f>
        <v>1.0999355270420098E-2</v>
      </c>
      <c r="Z18">
        <v>2.4278300000000002</v>
      </c>
      <c r="AA18">
        <f>-(Table6[[#This Row],[time]]-2)*2</f>
        <v>-0.85566000000000031</v>
      </c>
      <c r="AB18">
        <v>87.136899999999997</v>
      </c>
      <c r="AC18">
        <v>22.564499999999999</v>
      </c>
      <c r="AD18">
        <f>Table6[[#This Row],[CFNM]]/Table6[[#This Row],[CAREA]]</f>
        <v>0.25895458755131295</v>
      </c>
      <c r="AE18">
        <v>2.4278300000000002</v>
      </c>
      <c r="AF18">
        <f>-(Table7[[#This Row],[time]]-2)*2</f>
        <v>-0.85566000000000031</v>
      </c>
      <c r="AG18">
        <v>79.954499999999996</v>
      </c>
      <c r="AH18">
        <v>7.7670300000000001</v>
      </c>
      <c r="AI18">
        <f>Table7[[#This Row],[CFNM]]/Table7[[#This Row],[CAREA]]</f>
        <v>9.7143125152430454E-2</v>
      </c>
      <c r="AJ18">
        <v>2.4278300000000002</v>
      </c>
      <c r="AK18">
        <f>-(Table8[[#This Row],[time]]-2)*2</f>
        <v>-0.85566000000000031</v>
      </c>
      <c r="AL18">
        <v>82.805599999999998</v>
      </c>
      <c r="AM18">
        <v>32.738999999999997</v>
      </c>
      <c r="AN18">
        <f>Table8[[#This Row],[CFNM]]/Table8[[#This Row],[CAREA]]</f>
        <v>0.39537181060218146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89.5809</v>
      </c>
      <c r="D19">
        <v>4.7359200000000001</v>
      </c>
      <c r="E19">
        <f>Table1[[#This Row],[CFNM]]/Table1[[#This Row],[CAREA]]</f>
        <v>5.2867519750303918E-2</v>
      </c>
      <c r="F19">
        <v>2.4542000000000002</v>
      </c>
      <c r="G19">
        <f>-(Table2[[#This Row],[time]]-2)*2</f>
        <v>-0.90840000000000032</v>
      </c>
      <c r="H19">
        <v>96.413300000000007</v>
      </c>
      <c r="I19">
        <v>12.954499999999999</v>
      </c>
      <c r="J19">
        <f>Table2[[#This Row],[CFNM]]/Table2[[#This Row],[CAREA]]</f>
        <v>0.13436424227777702</v>
      </c>
      <c r="K19">
        <v>2.4542000000000002</v>
      </c>
      <c r="L19">
        <f>-(Table3[[#This Row],[time]]-2)*2</f>
        <v>-0.90840000000000032</v>
      </c>
      <c r="M19">
        <v>87.865399999999994</v>
      </c>
      <c r="N19">
        <v>3.5552600000000002E-3</v>
      </c>
      <c r="O19">
        <f>Table3[[#This Row],[CFNM]]/Table3[[#This Row],[CAREA]]</f>
        <v>4.0462571159978789E-5</v>
      </c>
      <c r="P19">
        <v>2.4542000000000002</v>
      </c>
      <c r="Q19">
        <f>-(Table4[[#This Row],[time]]-2)*2</f>
        <v>-0.90840000000000032</v>
      </c>
      <c r="R19">
        <v>86.588499999999996</v>
      </c>
      <c r="S19">
        <v>17.327100000000002</v>
      </c>
      <c r="T19">
        <f>Table4[[#This Row],[CFNM]]/Table4[[#This Row],[CAREA]]</f>
        <v>0.20010855945073541</v>
      </c>
      <c r="U19">
        <v>2.4542000000000002</v>
      </c>
      <c r="V19">
        <f>-(Table5[[#This Row],[time]]-2)*2</f>
        <v>-0.90840000000000032</v>
      </c>
      <c r="W19">
        <v>81.698499999999996</v>
      </c>
      <c r="X19">
        <v>0.26644600000000002</v>
      </c>
      <c r="Y19">
        <f>Table5[[#This Row],[CFNM]]/Table5[[#This Row],[CAREA]]</f>
        <v>3.2613328274080922E-3</v>
      </c>
      <c r="Z19">
        <v>2.4542000000000002</v>
      </c>
      <c r="AA19">
        <f>-(Table6[[#This Row],[time]]-2)*2</f>
        <v>-0.90840000000000032</v>
      </c>
      <c r="AB19">
        <v>86.994200000000006</v>
      </c>
      <c r="AC19">
        <v>23.8048</v>
      </c>
      <c r="AD19">
        <f>Table6[[#This Row],[CFNM]]/Table6[[#This Row],[CAREA]]</f>
        <v>0.27363663324681414</v>
      </c>
      <c r="AE19">
        <v>2.4542000000000002</v>
      </c>
      <c r="AF19">
        <f>-(Table7[[#This Row],[time]]-2)*2</f>
        <v>-0.90840000000000032</v>
      </c>
      <c r="AG19">
        <v>79.744900000000001</v>
      </c>
      <c r="AH19">
        <v>6.5996300000000003</v>
      </c>
      <c r="AI19">
        <f>Table7[[#This Row],[CFNM]]/Table7[[#This Row],[CAREA]]</f>
        <v>8.2759273633799785E-2</v>
      </c>
      <c r="AJ19">
        <v>2.4542000000000002</v>
      </c>
      <c r="AK19">
        <f>-(Table8[[#This Row],[time]]-2)*2</f>
        <v>-0.90840000000000032</v>
      </c>
      <c r="AL19">
        <v>82.745900000000006</v>
      </c>
      <c r="AM19">
        <v>34.679299999999998</v>
      </c>
      <c r="AN19">
        <f>Table8[[#This Row],[CFNM]]/Table8[[#This Row],[CAREA]]</f>
        <v>0.4191059617455366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87.851699999999994</v>
      </c>
      <c r="D20">
        <v>4.0831099999999996</v>
      </c>
      <c r="E20">
        <f>Table1[[#This Row],[CFNM]]/Table1[[#This Row],[CAREA]]</f>
        <v>4.6477302089771737E-2</v>
      </c>
      <c r="F20">
        <v>2.5061499999999999</v>
      </c>
      <c r="G20">
        <f>-(Table2[[#This Row],[time]]-2)*2</f>
        <v>-1.0122999999999998</v>
      </c>
      <c r="H20">
        <v>96.530600000000007</v>
      </c>
      <c r="I20">
        <v>14.7928</v>
      </c>
      <c r="J20">
        <f>Table2[[#This Row],[CFNM]]/Table2[[#This Row],[CAREA]]</f>
        <v>0.15324467060186095</v>
      </c>
      <c r="K20">
        <v>2.5061499999999999</v>
      </c>
      <c r="L20">
        <f>-(Table3[[#This Row],[time]]-2)*2</f>
        <v>-1.0122999999999998</v>
      </c>
      <c r="M20">
        <v>84.253200000000007</v>
      </c>
      <c r="N20">
        <v>3.1555099999999998E-3</v>
      </c>
      <c r="O20">
        <f>Table3[[#This Row],[CFNM]]/Table3[[#This Row],[CAREA]]</f>
        <v>3.7452702093214262E-5</v>
      </c>
      <c r="P20">
        <v>2.5061499999999999</v>
      </c>
      <c r="Q20">
        <f>-(Table4[[#This Row],[time]]-2)*2</f>
        <v>-1.0122999999999998</v>
      </c>
      <c r="R20">
        <v>86.497100000000003</v>
      </c>
      <c r="S20">
        <v>19.152999999999999</v>
      </c>
      <c r="T20">
        <f>Table4[[#This Row],[CFNM]]/Table4[[#This Row],[CAREA]]</f>
        <v>0.22142938896217326</v>
      </c>
      <c r="U20">
        <v>2.5061499999999999</v>
      </c>
      <c r="V20">
        <f>-(Table5[[#This Row],[time]]-2)*2</f>
        <v>-1.0122999999999998</v>
      </c>
      <c r="W20">
        <v>81.3917</v>
      </c>
      <c r="X20">
        <v>5.41056E-3</v>
      </c>
      <c r="Y20">
        <f>Table5[[#This Row],[CFNM]]/Table5[[#This Row],[CAREA]]</f>
        <v>6.6475574290744628E-5</v>
      </c>
      <c r="Z20">
        <v>2.5061499999999999</v>
      </c>
      <c r="AA20">
        <f>-(Table6[[#This Row],[time]]-2)*2</f>
        <v>-1.0122999999999998</v>
      </c>
      <c r="AB20">
        <v>86.772300000000001</v>
      </c>
      <c r="AC20">
        <v>25.3643</v>
      </c>
      <c r="AD20">
        <f>Table6[[#This Row],[CFNM]]/Table6[[#This Row],[CAREA]]</f>
        <v>0.2923087206401121</v>
      </c>
      <c r="AE20">
        <v>2.5061499999999999</v>
      </c>
      <c r="AF20">
        <f>-(Table7[[#This Row],[time]]-2)*2</f>
        <v>-1.0122999999999998</v>
      </c>
      <c r="AG20">
        <v>79.406599999999997</v>
      </c>
      <c r="AH20">
        <v>5.5809300000000004</v>
      </c>
      <c r="AI20">
        <f>Table7[[#This Row],[CFNM]]/Table7[[#This Row],[CAREA]]</f>
        <v>7.0282948772520171E-2</v>
      </c>
      <c r="AJ20">
        <v>2.5061499999999999</v>
      </c>
      <c r="AK20">
        <f>-(Table8[[#This Row],[time]]-2)*2</f>
        <v>-1.0122999999999998</v>
      </c>
      <c r="AL20">
        <v>82.751999999999995</v>
      </c>
      <c r="AM20">
        <v>36.655900000000003</v>
      </c>
      <c r="AN20">
        <f>Table8[[#This Row],[CFNM]]/Table8[[#This Row],[CAREA]]</f>
        <v>0.4429608952049498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85.923299999999998</v>
      </c>
      <c r="D21">
        <v>3.2814800000000002</v>
      </c>
      <c r="E21">
        <f>Table1[[#This Row],[CFNM]]/Table1[[#This Row],[CAREA]]</f>
        <v>3.8190805055206216E-2</v>
      </c>
      <c r="F21">
        <v>2.5507599999999999</v>
      </c>
      <c r="G21">
        <f>-(Table2[[#This Row],[time]]-2)*2</f>
        <v>-1.1015199999999998</v>
      </c>
      <c r="H21">
        <v>96.654600000000002</v>
      </c>
      <c r="I21">
        <v>17.251200000000001</v>
      </c>
      <c r="J21">
        <f>Table2[[#This Row],[CFNM]]/Table2[[#This Row],[CAREA]]</f>
        <v>0.17848296925340337</v>
      </c>
      <c r="K21">
        <v>2.5507599999999999</v>
      </c>
      <c r="L21">
        <f>-(Table3[[#This Row],[time]]-2)*2</f>
        <v>-1.1015199999999998</v>
      </c>
      <c r="M21">
        <v>78.6541</v>
      </c>
      <c r="N21">
        <v>2.7848899999999999E-3</v>
      </c>
      <c r="O21">
        <f>Table3[[#This Row],[CFNM]]/Table3[[#This Row],[CAREA]]</f>
        <v>3.5406800154092411E-5</v>
      </c>
      <c r="P21">
        <v>2.5507599999999999</v>
      </c>
      <c r="Q21">
        <f>-(Table4[[#This Row],[time]]-2)*2</f>
        <v>-1.1015199999999998</v>
      </c>
      <c r="R21">
        <v>86.386499999999998</v>
      </c>
      <c r="S21">
        <v>21.529499999999999</v>
      </c>
      <c r="T21">
        <f>Table4[[#This Row],[CFNM]]/Table4[[#This Row],[CAREA]]</f>
        <v>0.24922296886666317</v>
      </c>
      <c r="U21">
        <v>2.5507599999999999</v>
      </c>
      <c r="V21">
        <f>-(Table5[[#This Row],[time]]-2)*2</f>
        <v>-1.1015199999999998</v>
      </c>
      <c r="W21">
        <v>81.292400000000001</v>
      </c>
      <c r="X21">
        <v>4.7384100000000002E-3</v>
      </c>
      <c r="Y21">
        <f>Table5[[#This Row],[CFNM]]/Table5[[#This Row],[CAREA]]</f>
        <v>5.8288474691361063E-5</v>
      </c>
      <c r="Z21">
        <v>2.5507599999999999</v>
      </c>
      <c r="AA21">
        <f>-(Table6[[#This Row],[time]]-2)*2</f>
        <v>-1.1015199999999998</v>
      </c>
      <c r="AB21">
        <v>86.186000000000007</v>
      </c>
      <c r="AC21">
        <v>27.6523</v>
      </c>
      <c r="AD21">
        <f>Table6[[#This Row],[CFNM]]/Table6[[#This Row],[CAREA]]</f>
        <v>0.32084445269533335</v>
      </c>
      <c r="AE21">
        <v>2.5507599999999999</v>
      </c>
      <c r="AF21">
        <f>-(Table7[[#This Row],[time]]-2)*2</f>
        <v>-1.1015199999999998</v>
      </c>
      <c r="AG21">
        <v>78.897800000000004</v>
      </c>
      <c r="AH21">
        <v>4.5602299999999998</v>
      </c>
      <c r="AI21">
        <f>Table7[[#This Row],[CFNM]]/Table7[[#This Row],[CAREA]]</f>
        <v>5.7799203526587552E-2</v>
      </c>
      <c r="AJ21">
        <v>2.5507599999999999</v>
      </c>
      <c r="AK21">
        <f>-(Table8[[#This Row],[time]]-2)*2</f>
        <v>-1.1015199999999998</v>
      </c>
      <c r="AL21">
        <v>82.774600000000007</v>
      </c>
      <c r="AM21">
        <v>39.108400000000003</v>
      </c>
      <c r="AN21">
        <f>Table8[[#This Row],[CFNM]]/Table8[[#This Row],[CAREA]]</f>
        <v>0.47246860751969805</v>
      </c>
    </row>
    <row r="22" spans="1:40" x14ac:dyDescent="0.3">
      <c r="A22">
        <v>2.60453</v>
      </c>
      <c r="B22">
        <f>-(Table1[[#This Row],[time]]-2)*2</f>
        <v>-1.20906</v>
      </c>
      <c r="C22">
        <v>85.457899999999995</v>
      </c>
      <c r="D22">
        <v>2.68445</v>
      </c>
      <c r="E22">
        <f>Table1[[#This Row],[CFNM]]/Table1[[#This Row],[CAREA]]</f>
        <v>3.141254348632485E-2</v>
      </c>
      <c r="F22">
        <v>2.60453</v>
      </c>
      <c r="G22">
        <f>-(Table2[[#This Row],[time]]-2)*2</f>
        <v>-1.20906</v>
      </c>
      <c r="H22">
        <v>96.787400000000005</v>
      </c>
      <c r="I22">
        <v>19.136600000000001</v>
      </c>
      <c r="J22">
        <f>Table2[[#This Row],[CFNM]]/Table2[[#This Row],[CAREA]]</f>
        <v>0.19771788476599228</v>
      </c>
      <c r="K22">
        <v>2.60453</v>
      </c>
      <c r="L22">
        <f>-(Table3[[#This Row],[time]]-2)*2</f>
        <v>-1.20906</v>
      </c>
      <c r="M22">
        <v>74.760999999999996</v>
      </c>
      <c r="N22">
        <v>2.5588500000000001E-3</v>
      </c>
      <c r="O22">
        <f>Table3[[#This Row],[CFNM]]/Table3[[#This Row],[CAREA]]</f>
        <v>3.4227070263907658E-5</v>
      </c>
      <c r="P22">
        <v>2.60453</v>
      </c>
      <c r="Q22">
        <f>-(Table4[[#This Row],[time]]-2)*2</f>
        <v>-1.20906</v>
      </c>
      <c r="R22">
        <v>86.314499999999995</v>
      </c>
      <c r="S22">
        <v>23.3385</v>
      </c>
      <c r="T22">
        <f>Table4[[#This Row],[CFNM]]/Table4[[#This Row],[CAREA]]</f>
        <v>0.27038910032497437</v>
      </c>
      <c r="U22">
        <v>2.60453</v>
      </c>
      <c r="V22">
        <f>-(Table5[[#This Row],[time]]-2)*2</f>
        <v>-1.20906</v>
      </c>
      <c r="W22">
        <v>80.736900000000006</v>
      </c>
      <c r="X22">
        <v>4.4871700000000004E-3</v>
      </c>
      <c r="Y22">
        <f>Table5[[#This Row],[CFNM]]/Table5[[#This Row],[CAREA]]</f>
        <v>5.5577685048596117E-5</v>
      </c>
      <c r="Z22">
        <v>2.60453</v>
      </c>
      <c r="AA22">
        <f>-(Table6[[#This Row],[time]]-2)*2</f>
        <v>-1.20906</v>
      </c>
      <c r="AB22">
        <v>85.348600000000005</v>
      </c>
      <c r="AC22">
        <v>29.444600000000001</v>
      </c>
      <c r="AD22">
        <f>Table6[[#This Row],[CFNM]]/Table6[[#This Row],[CAREA]]</f>
        <v>0.34499218499190376</v>
      </c>
      <c r="AE22">
        <v>2.60453</v>
      </c>
      <c r="AF22">
        <f>-(Table7[[#This Row],[time]]-2)*2</f>
        <v>-1.20906</v>
      </c>
      <c r="AG22">
        <v>78.247399999999999</v>
      </c>
      <c r="AH22">
        <v>3.944</v>
      </c>
      <c r="AI22">
        <f>Table7[[#This Row],[CFNM]]/Table7[[#This Row],[CAREA]]</f>
        <v>5.0404230683703227E-2</v>
      </c>
      <c r="AJ22">
        <v>2.60453</v>
      </c>
      <c r="AK22">
        <f>-(Table8[[#This Row],[time]]-2)*2</f>
        <v>-1.20906</v>
      </c>
      <c r="AL22">
        <v>82.836500000000001</v>
      </c>
      <c r="AM22">
        <v>40.934399999999997</v>
      </c>
      <c r="AN22">
        <f>Table8[[#This Row],[CFNM]]/Table8[[#This Row],[CAREA]]</f>
        <v>0.49415897581380186</v>
      </c>
    </row>
    <row r="23" spans="1:40" x14ac:dyDescent="0.3">
      <c r="A23">
        <v>2.65273</v>
      </c>
      <c r="B23">
        <f>-(Table1[[#This Row],[time]]-2)*2</f>
        <v>-1.3054600000000001</v>
      </c>
      <c r="C23">
        <v>83.380899999999997</v>
      </c>
      <c r="D23">
        <v>2.2190099999999999</v>
      </c>
      <c r="E23">
        <f>Table1[[#This Row],[CFNM]]/Table1[[#This Row],[CAREA]]</f>
        <v>2.6612929339932766E-2</v>
      </c>
      <c r="F23">
        <v>2.65273</v>
      </c>
      <c r="G23">
        <f>-(Table2[[#This Row],[time]]-2)*2</f>
        <v>-1.3054600000000001</v>
      </c>
      <c r="H23">
        <v>96.869</v>
      </c>
      <c r="I23">
        <v>20.883900000000001</v>
      </c>
      <c r="J23">
        <f>Table2[[#This Row],[CFNM]]/Table2[[#This Row],[CAREA]]</f>
        <v>0.21558909455037215</v>
      </c>
      <c r="K23">
        <v>2.65273</v>
      </c>
      <c r="L23">
        <f>-(Table3[[#This Row],[time]]-2)*2</f>
        <v>-1.3054600000000001</v>
      </c>
      <c r="M23">
        <v>72.793899999999994</v>
      </c>
      <c r="N23">
        <v>2.3628500000000001E-3</v>
      </c>
      <c r="O23">
        <f>Table3[[#This Row],[CFNM]]/Table3[[#This Row],[CAREA]]</f>
        <v>3.2459450585832062E-5</v>
      </c>
      <c r="P23">
        <v>2.65273</v>
      </c>
      <c r="Q23">
        <f>-(Table4[[#This Row],[time]]-2)*2</f>
        <v>-1.3054600000000001</v>
      </c>
      <c r="R23">
        <v>86.235500000000002</v>
      </c>
      <c r="S23">
        <v>25.021100000000001</v>
      </c>
      <c r="T23">
        <f>Table4[[#This Row],[CFNM]]/Table4[[#This Row],[CAREA]]</f>
        <v>0.29014848873143889</v>
      </c>
      <c r="U23">
        <v>2.65273</v>
      </c>
      <c r="V23">
        <f>-(Table5[[#This Row],[time]]-2)*2</f>
        <v>-1.3054600000000001</v>
      </c>
      <c r="W23">
        <v>80.5685</v>
      </c>
      <c r="X23">
        <v>4.2462000000000003E-3</v>
      </c>
      <c r="Y23">
        <f>Table5[[#This Row],[CFNM]]/Table5[[#This Row],[CAREA]]</f>
        <v>5.2702979452267329E-5</v>
      </c>
      <c r="Z23">
        <v>2.65273</v>
      </c>
      <c r="AA23">
        <f>-(Table6[[#This Row],[time]]-2)*2</f>
        <v>-1.3054600000000001</v>
      </c>
      <c r="AB23">
        <v>85.341499999999996</v>
      </c>
      <c r="AC23">
        <v>31.1038</v>
      </c>
      <c r="AD23">
        <f>Table6[[#This Row],[CFNM]]/Table6[[#This Row],[CAREA]]</f>
        <v>0.36446277602338839</v>
      </c>
      <c r="AE23">
        <v>2.65273</v>
      </c>
      <c r="AF23">
        <f>-(Table7[[#This Row],[time]]-2)*2</f>
        <v>-1.3054600000000001</v>
      </c>
      <c r="AG23">
        <v>77.691000000000003</v>
      </c>
      <c r="AH23">
        <v>3.43377</v>
      </c>
      <c r="AI23">
        <f>Table7[[#This Row],[CFNM]]/Table7[[#This Row],[CAREA]]</f>
        <v>4.4197783527049464E-2</v>
      </c>
      <c r="AJ23">
        <v>2.65273</v>
      </c>
      <c r="AK23">
        <f>-(Table8[[#This Row],[time]]-2)*2</f>
        <v>-1.3054600000000001</v>
      </c>
      <c r="AL23">
        <v>82.946700000000007</v>
      </c>
      <c r="AM23">
        <v>42.5869</v>
      </c>
      <c r="AN23">
        <f>Table8[[#This Row],[CFNM]]/Table8[[#This Row],[CAREA]]</f>
        <v>0.51342488610155679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79.956199999999995</v>
      </c>
      <c r="D24">
        <v>1.6472500000000001</v>
      </c>
      <c r="E24">
        <f>Table1[[#This Row],[CFNM]]/Table1[[#This Row],[CAREA]]</f>
        <v>2.0601904542737151E-2</v>
      </c>
      <c r="F24">
        <v>2.7006199999999998</v>
      </c>
      <c r="G24">
        <f>-(Table2[[#This Row],[time]]-2)*2</f>
        <v>-1.4012399999999996</v>
      </c>
      <c r="H24">
        <v>97.014099999999999</v>
      </c>
      <c r="I24">
        <v>23.2638</v>
      </c>
      <c r="J24">
        <f>Table2[[#This Row],[CFNM]]/Table2[[#This Row],[CAREA]]</f>
        <v>0.23979813243641904</v>
      </c>
      <c r="K24">
        <v>2.7006199999999998</v>
      </c>
      <c r="L24">
        <f>-(Table3[[#This Row],[time]]-2)*2</f>
        <v>-1.4012399999999996</v>
      </c>
      <c r="M24">
        <v>69.265299999999996</v>
      </c>
      <c r="N24">
        <v>2.12583E-3</v>
      </c>
      <c r="O24">
        <f>Table3[[#This Row],[CFNM]]/Table3[[#This Row],[CAREA]]</f>
        <v>3.0691125282067647E-5</v>
      </c>
      <c r="P24">
        <v>2.7006199999999998</v>
      </c>
      <c r="Q24">
        <f>-(Table4[[#This Row],[time]]-2)*2</f>
        <v>-1.4012399999999996</v>
      </c>
      <c r="R24">
        <v>86.079800000000006</v>
      </c>
      <c r="S24">
        <v>27.307600000000001</v>
      </c>
      <c r="T24">
        <f>Table4[[#This Row],[CFNM]]/Table4[[#This Row],[CAREA]]</f>
        <v>0.31723586718370628</v>
      </c>
      <c r="U24">
        <v>2.7006199999999998</v>
      </c>
      <c r="V24">
        <f>-(Table5[[#This Row],[time]]-2)*2</f>
        <v>-1.4012399999999996</v>
      </c>
      <c r="W24">
        <v>80.308400000000006</v>
      </c>
      <c r="X24">
        <v>3.9117099999999997E-3</v>
      </c>
      <c r="Y24">
        <f>Table5[[#This Row],[CFNM]]/Table5[[#This Row],[CAREA]]</f>
        <v>4.8708603334146859E-5</v>
      </c>
      <c r="Z24">
        <v>2.7006199999999998</v>
      </c>
      <c r="AA24">
        <f>-(Table6[[#This Row],[time]]-2)*2</f>
        <v>-1.4012399999999996</v>
      </c>
      <c r="AB24">
        <v>85.112399999999994</v>
      </c>
      <c r="AC24">
        <v>33.387099999999997</v>
      </c>
      <c r="AD24">
        <f>Table6[[#This Row],[CFNM]]/Table6[[#This Row],[CAREA]]</f>
        <v>0.39227069146211363</v>
      </c>
      <c r="AE24">
        <v>2.7006199999999998</v>
      </c>
      <c r="AF24">
        <f>-(Table7[[#This Row],[time]]-2)*2</f>
        <v>-1.4012399999999996</v>
      </c>
      <c r="AG24">
        <v>77.003</v>
      </c>
      <c r="AH24">
        <v>2.8731900000000001</v>
      </c>
      <c r="AI24">
        <f>Table7[[#This Row],[CFNM]]/Table7[[#This Row],[CAREA]]</f>
        <v>3.7312702102515485E-2</v>
      </c>
      <c r="AJ24">
        <v>2.7006199999999998</v>
      </c>
      <c r="AK24">
        <f>-(Table8[[#This Row],[time]]-2)*2</f>
        <v>-1.4012399999999996</v>
      </c>
      <c r="AL24">
        <v>82.992900000000006</v>
      </c>
      <c r="AM24">
        <v>44.798999999999999</v>
      </c>
      <c r="AN24">
        <f>Table8[[#This Row],[CFNM]]/Table8[[#This Row],[CAREA]]</f>
        <v>0.53979316302960856</v>
      </c>
    </row>
    <row r="25" spans="1:40" x14ac:dyDescent="0.3">
      <c r="A25">
        <v>2.75176</v>
      </c>
      <c r="B25">
        <f>-(Table1[[#This Row],[time]]-2)*2</f>
        <v>-1.50352</v>
      </c>
      <c r="C25">
        <v>72.786299999999997</v>
      </c>
      <c r="D25">
        <v>0.890625</v>
      </c>
      <c r="E25">
        <f>Table1[[#This Row],[CFNM]]/Table1[[#This Row],[CAREA]]</f>
        <v>1.2236162574550432E-2</v>
      </c>
      <c r="F25">
        <v>2.75176</v>
      </c>
      <c r="G25">
        <f>-(Table2[[#This Row],[time]]-2)*2</f>
        <v>-1.50352</v>
      </c>
      <c r="H25">
        <v>97.265000000000001</v>
      </c>
      <c r="I25">
        <v>26.9438</v>
      </c>
      <c r="J25">
        <f>Table2[[#This Row],[CFNM]]/Table2[[#This Row],[CAREA]]</f>
        <v>0.27701434226083382</v>
      </c>
      <c r="K25">
        <v>2.75176</v>
      </c>
      <c r="L25">
        <f>-(Table3[[#This Row],[time]]-2)*2</f>
        <v>-1.50352</v>
      </c>
      <c r="M25">
        <v>66.023600000000002</v>
      </c>
      <c r="N25">
        <v>1.8047600000000001E-3</v>
      </c>
      <c r="O25">
        <f>Table3[[#This Row],[CFNM]]/Table3[[#This Row],[CAREA]]</f>
        <v>2.7335074125009846E-5</v>
      </c>
      <c r="P25">
        <v>2.75176</v>
      </c>
      <c r="Q25">
        <f>-(Table4[[#This Row],[time]]-2)*2</f>
        <v>-1.50352</v>
      </c>
      <c r="R25">
        <v>85.718100000000007</v>
      </c>
      <c r="S25">
        <v>30.7563</v>
      </c>
      <c r="T25">
        <f>Table4[[#This Row],[CFNM]]/Table4[[#This Row],[CAREA]]</f>
        <v>0.35880753306477858</v>
      </c>
      <c r="U25">
        <v>2.75176</v>
      </c>
      <c r="V25">
        <f>-(Table5[[#This Row],[time]]-2)*2</f>
        <v>-1.50352</v>
      </c>
      <c r="W25">
        <v>79.309200000000004</v>
      </c>
      <c r="X25">
        <v>3.42348E-3</v>
      </c>
      <c r="Y25">
        <f>Table5[[#This Row],[CFNM]]/Table5[[#This Row],[CAREA]]</f>
        <v>4.3166240486601803E-5</v>
      </c>
      <c r="Z25">
        <v>2.75176</v>
      </c>
      <c r="AA25">
        <f>-(Table6[[#This Row],[time]]-2)*2</f>
        <v>-1.50352</v>
      </c>
      <c r="AB25">
        <v>84.855900000000005</v>
      </c>
      <c r="AC25">
        <v>36.890799999999999</v>
      </c>
      <c r="AD25">
        <f>Table6[[#This Row],[CFNM]]/Table6[[#This Row],[CAREA]]</f>
        <v>0.43474643483835534</v>
      </c>
      <c r="AE25">
        <v>2.75176</v>
      </c>
      <c r="AF25">
        <f>-(Table7[[#This Row],[time]]-2)*2</f>
        <v>-1.50352</v>
      </c>
      <c r="AG25">
        <v>76.021000000000001</v>
      </c>
      <c r="AH25">
        <v>2.1236000000000002</v>
      </c>
      <c r="AI25">
        <f>Table7[[#This Row],[CFNM]]/Table7[[#This Row],[CAREA]]</f>
        <v>2.7934386551084569E-2</v>
      </c>
      <c r="AJ25">
        <v>2.75176</v>
      </c>
      <c r="AK25">
        <f>-(Table8[[#This Row],[time]]-2)*2</f>
        <v>-1.50352</v>
      </c>
      <c r="AL25">
        <v>83.091999999999999</v>
      </c>
      <c r="AM25">
        <v>48.051200000000001</v>
      </c>
      <c r="AN25">
        <f>Table8[[#This Row],[CFNM]]/Table8[[#This Row],[CAREA]]</f>
        <v>0.57828912530688881</v>
      </c>
    </row>
    <row r="26" spans="1:40" x14ac:dyDescent="0.3">
      <c r="A26">
        <v>2.80444</v>
      </c>
      <c r="B26">
        <f>-(Table1[[#This Row],[time]]-2)*2</f>
        <v>-1.6088800000000001</v>
      </c>
      <c r="C26">
        <v>70.615399999999994</v>
      </c>
      <c r="D26">
        <v>0.484045</v>
      </c>
      <c r="E26">
        <f>Table1[[#This Row],[CFNM]]/Table1[[#This Row],[CAREA]]</f>
        <v>6.8546662625999432E-3</v>
      </c>
      <c r="F26">
        <v>2.80444</v>
      </c>
      <c r="G26">
        <f>-(Table2[[#This Row],[time]]-2)*2</f>
        <v>-1.6088800000000001</v>
      </c>
      <c r="H26">
        <v>97.392600000000002</v>
      </c>
      <c r="I26">
        <v>28.949400000000001</v>
      </c>
      <c r="J26">
        <f>Table2[[#This Row],[CFNM]]/Table2[[#This Row],[CAREA]]</f>
        <v>0.29724434915999781</v>
      </c>
      <c r="K26">
        <v>2.80444</v>
      </c>
      <c r="L26">
        <f>-(Table3[[#This Row],[time]]-2)*2</f>
        <v>-1.6088800000000001</v>
      </c>
      <c r="M26">
        <v>61.842399999999998</v>
      </c>
      <c r="N26">
        <v>1.6436199999999999E-3</v>
      </c>
      <c r="O26">
        <f>Table3[[#This Row],[CFNM]]/Table3[[#This Row],[CAREA]]</f>
        <v>2.6577558438870419E-5</v>
      </c>
      <c r="P26">
        <v>2.80444</v>
      </c>
      <c r="Q26">
        <f>-(Table4[[#This Row],[time]]-2)*2</f>
        <v>-1.6088800000000001</v>
      </c>
      <c r="R26">
        <v>85.424300000000002</v>
      </c>
      <c r="S26">
        <v>32.5124</v>
      </c>
      <c r="T26">
        <f>Table4[[#This Row],[CFNM]]/Table4[[#This Row],[CAREA]]</f>
        <v>0.38059896305852081</v>
      </c>
      <c r="U26">
        <v>2.80444</v>
      </c>
      <c r="V26">
        <f>-(Table5[[#This Row],[time]]-2)*2</f>
        <v>-1.6088800000000001</v>
      </c>
      <c r="W26">
        <v>79.077100000000002</v>
      </c>
      <c r="X26">
        <v>3.1784500000000002E-3</v>
      </c>
      <c r="Y26">
        <f>Table5[[#This Row],[CFNM]]/Table5[[#This Row],[CAREA]]</f>
        <v>4.0194316685867337E-5</v>
      </c>
      <c r="Z26">
        <v>2.80444</v>
      </c>
      <c r="AA26">
        <f>-(Table6[[#This Row],[time]]-2)*2</f>
        <v>-1.6088800000000001</v>
      </c>
      <c r="AB26">
        <v>84.557900000000004</v>
      </c>
      <c r="AC26">
        <v>38.778300000000002</v>
      </c>
      <c r="AD26">
        <f>Table6[[#This Row],[CFNM]]/Table6[[#This Row],[CAREA]]</f>
        <v>0.4586005565417306</v>
      </c>
      <c r="AE26">
        <v>2.80444</v>
      </c>
      <c r="AF26">
        <f>-(Table7[[#This Row],[time]]-2)*2</f>
        <v>-1.6088800000000001</v>
      </c>
      <c r="AG26">
        <v>75.523099999999999</v>
      </c>
      <c r="AH26">
        <v>1.72783</v>
      </c>
      <c r="AI26">
        <f>Table7[[#This Row],[CFNM]]/Table7[[#This Row],[CAREA]]</f>
        <v>2.2878165753259599E-2</v>
      </c>
      <c r="AJ26">
        <v>2.80444</v>
      </c>
      <c r="AK26">
        <f>-(Table8[[#This Row],[time]]-2)*2</f>
        <v>-1.6088800000000001</v>
      </c>
      <c r="AL26">
        <v>82.937799999999996</v>
      </c>
      <c r="AM26">
        <v>49.706600000000002</v>
      </c>
      <c r="AN26">
        <f>Table8[[#This Row],[CFNM]]/Table8[[#This Row],[CAREA]]</f>
        <v>0.59932383062970085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63.538200000000003</v>
      </c>
      <c r="D27">
        <v>3.4293599999999998E-3</v>
      </c>
      <c r="E27">
        <f>Table1[[#This Row],[CFNM]]/Table1[[#This Row],[CAREA]]</f>
        <v>5.3973200373948262E-5</v>
      </c>
      <c r="F27">
        <v>2.8583699999999999</v>
      </c>
      <c r="G27">
        <f>-(Table2[[#This Row],[time]]-2)*2</f>
        <v>-1.7167399999999997</v>
      </c>
      <c r="H27">
        <v>97.556200000000004</v>
      </c>
      <c r="I27">
        <v>31.964300000000001</v>
      </c>
      <c r="J27">
        <f>Table2[[#This Row],[CFNM]]/Table2[[#This Row],[CAREA]]</f>
        <v>0.32765011347305451</v>
      </c>
      <c r="K27">
        <v>2.8583699999999999</v>
      </c>
      <c r="L27">
        <f>-(Table3[[#This Row],[time]]-2)*2</f>
        <v>-1.7167399999999997</v>
      </c>
      <c r="M27">
        <v>59.711100000000002</v>
      </c>
      <c r="N27">
        <v>1.4059700000000001E-3</v>
      </c>
      <c r="O27">
        <f>Table3[[#This Row],[CFNM]]/Table3[[#This Row],[CAREA]]</f>
        <v>2.3546208326425072E-5</v>
      </c>
      <c r="P27">
        <v>2.8583699999999999</v>
      </c>
      <c r="Q27">
        <f>-(Table4[[#This Row],[time]]-2)*2</f>
        <v>-1.7167399999999997</v>
      </c>
      <c r="R27">
        <v>84.717399999999998</v>
      </c>
      <c r="S27">
        <v>35.2196</v>
      </c>
      <c r="T27">
        <f>Table4[[#This Row],[CFNM]]/Table4[[#This Row],[CAREA]]</f>
        <v>0.41573041665584637</v>
      </c>
      <c r="U27">
        <v>2.8583699999999999</v>
      </c>
      <c r="V27">
        <f>-(Table5[[#This Row],[time]]-2)*2</f>
        <v>-1.7167399999999997</v>
      </c>
      <c r="W27">
        <v>77.892300000000006</v>
      </c>
      <c r="X27">
        <v>2.8666199999999998E-3</v>
      </c>
      <c r="Y27">
        <f>Table5[[#This Row],[CFNM]]/Table5[[#This Row],[CAREA]]</f>
        <v>3.6802354019588578E-5</v>
      </c>
      <c r="Z27">
        <v>2.8583699999999999</v>
      </c>
      <c r="AA27">
        <f>-(Table6[[#This Row],[time]]-2)*2</f>
        <v>-1.7167399999999997</v>
      </c>
      <c r="AB27">
        <v>83.875399999999999</v>
      </c>
      <c r="AC27">
        <v>41.802399999999999</v>
      </c>
      <c r="AD27">
        <f>Table6[[#This Row],[CFNM]]/Table6[[#This Row],[CAREA]]</f>
        <v>0.49838689293881161</v>
      </c>
      <c r="AE27">
        <v>2.8583699999999999</v>
      </c>
      <c r="AF27">
        <f>-(Table7[[#This Row],[time]]-2)*2</f>
        <v>-1.7167399999999997</v>
      </c>
      <c r="AG27">
        <v>74.710300000000004</v>
      </c>
      <c r="AH27">
        <v>1.3157000000000001</v>
      </c>
      <c r="AI27">
        <f>Table7[[#This Row],[CFNM]]/Table7[[#This Row],[CAREA]]</f>
        <v>1.7610690895365166E-2</v>
      </c>
      <c r="AJ27">
        <v>2.8583699999999999</v>
      </c>
      <c r="AK27">
        <f>-(Table8[[#This Row],[time]]-2)*2</f>
        <v>-1.7167399999999997</v>
      </c>
      <c r="AL27">
        <v>82.961100000000002</v>
      </c>
      <c r="AM27">
        <v>52.151400000000002</v>
      </c>
      <c r="AN27">
        <f>Table8[[#This Row],[CFNM]]/Table8[[#This Row],[CAREA]]</f>
        <v>0.62862474099306787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61.743099999999998</v>
      </c>
      <c r="D28">
        <v>2.5440200000000001E-3</v>
      </c>
      <c r="E28">
        <f>Table1[[#This Row],[CFNM]]/Table1[[#This Row],[CAREA]]</f>
        <v>4.1203308547837736E-5</v>
      </c>
      <c r="F28">
        <v>2.9134199999999999</v>
      </c>
      <c r="G28">
        <f>-(Table2[[#This Row],[time]]-2)*2</f>
        <v>-1.8268399999999998</v>
      </c>
      <c r="H28">
        <v>97.619299999999996</v>
      </c>
      <c r="I28">
        <v>33.8367</v>
      </c>
      <c r="J28">
        <f>Table2[[#This Row],[CFNM]]/Table2[[#This Row],[CAREA]]</f>
        <v>0.34661895752171962</v>
      </c>
      <c r="K28">
        <v>2.9134199999999999</v>
      </c>
      <c r="L28">
        <f>-(Table3[[#This Row],[time]]-2)*2</f>
        <v>-1.8268399999999998</v>
      </c>
      <c r="M28">
        <v>57.581899999999997</v>
      </c>
      <c r="N28">
        <v>1.27411E-3</v>
      </c>
      <c r="O28">
        <f>Table3[[#This Row],[CFNM]]/Table3[[#This Row],[CAREA]]</f>
        <v>2.2126918354552385E-5</v>
      </c>
      <c r="P28">
        <v>2.9134199999999999</v>
      </c>
      <c r="Q28">
        <f>-(Table4[[#This Row],[time]]-2)*2</f>
        <v>-1.8268399999999998</v>
      </c>
      <c r="R28">
        <v>84.306899999999999</v>
      </c>
      <c r="S28">
        <v>37.0443</v>
      </c>
      <c r="T28">
        <f>Table4[[#This Row],[CFNM]]/Table4[[#This Row],[CAREA]]</f>
        <v>0.43939819872394786</v>
      </c>
      <c r="U28">
        <v>2.9134199999999999</v>
      </c>
      <c r="V28">
        <f>-(Table5[[#This Row],[time]]-2)*2</f>
        <v>-1.8268399999999998</v>
      </c>
      <c r="W28">
        <v>77.626300000000001</v>
      </c>
      <c r="X28">
        <v>2.6804099999999998E-3</v>
      </c>
      <c r="Y28">
        <f>Table5[[#This Row],[CFNM]]/Table5[[#This Row],[CAREA]]</f>
        <v>3.4529663271339735E-5</v>
      </c>
      <c r="Z28">
        <v>2.9134199999999999</v>
      </c>
      <c r="AA28">
        <f>-(Table6[[#This Row],[time]]-2)*2</f>
        <v>-1.8268399999999998</v>
      </c>
      <c r="AB28">
        <v>83.341700000000003</v>
      </c>
      <c r="AC28">
        <v>43.7346</v>
      </c>
      <c r="AD28">
        <f>Table6[[#This Row],[CFNM]]/Table6[[#This Row],[CAREA]]</f>
        <v>0.52476251384361006</v>
      </c>
      <c r="AE28">
        <v>2.9134199999999999</v>
      </c>
      <c r="AF28">
        <f>-(Table7[[#This Row],[time]]-2)*2</f>
        <v>-1.8268399999999998</v>
      </c>
      <c r="AG28">
        <v>74.234899999999996</v>
      </c>
      <c r="AH28">
        <v>1.1104700000000001</v>
      </c>
      <c r="AI28">
        <f>Table7[[#This Row],[CFNM]]/Table7[[#This Row],[CAREA]]</f>
        <v>1.495886705579182E-2</v>
      </c>
      <c r="AJ28">
        <v>2.9134199999999999</v>
      </c>
      <c r="AK28">
        <f>-(Table8[[#This Row],[time]]-2)*2</f>
        <v>-1.8268399999999998</v>
      </c>
      <c r="AL28">
        <v>82.950400000000002</v>
      </c>
      <c r="AM28">
        <v>53.659599999999998</v>
      </c>
      <c r="AN28">
        <f>Table8[[#This Row],[CFNM]]/Table8[[#This Row],[CAREA]]</f>
        <v>0.64688777872077763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56.7746</v>
      </c>
      <c r="D29">
        <v>2.2388600000000001E-3</v>
      </c>
      <c r="E29">
        <f>Table1[[#This Row],[CFNM]]/Table1[[#This Row],[CAREA]]</f>
        <v>3.943418359618562E-5</v>
      </c>
      <c r="F29">
        <v>2.9619599999999999</v>
      </c>
      <c r="G29">
        <f>-(Table2[[#This Row],[time]]-2)*2</f>
        <v>-1.9239199999999999</v>
      </c>
      <c r="H29">
        <v>97.62</v>
      </c>
      <c r="I29">
        <v>36.790500000000002</v>
      </c>
      <c r="J29">
        <f>Table2[[#This Row],[CFNM]]/Table2[[#This Row],[CAREA]]</f>
        <v>0.37687461585740628</v>
      </c>
      <c r="K29">
        <v>2.9619599999999999</v>
      </c>
      <c r="L29">
        <f>-(Table3[[#This Row],[time]]-2)*2</f>
        <v>-1.9239199999999999</v>
      </c>
      <c r="M29">
        <v>53.515000000000001</v>
      </c>
      <c r="N29">
        <v>1.07543E-3</v>
      </c>
      <c r="O29">
        <f>Table3[[#This Row],[CFNM]]/Table3[[#This Row],[CAREA]]</f>
        <v>2.0095860973558815E-5</v>
      </c>
      <c r="P29">
        <v>2.9619599999999999</v>
      </c>
      <c r="Q29">
        <f>-(Table4[[#This Row],[time]]-2)*2</f>
        <v>-1.9239199999999999</v>
      </c>
      <c r="R29">
        <v>83.576400000000007</v>
      </c>
      <c r="S29">
        <v>39.831600000000002</v>
      </c>
      <c r="T29">
        <f>Table4[[#This Row],[CFNM]]/Table4[[#This Row],[CAREA]]</f>
        <v>0.47658908495699742</v>
      </c>
      <c r="U29">
        <v>2.9619599999999999</v>
      </c>
      <c r="V29">
        <f>-(Table5[[#This Row],[time]]-2)*2</f>
        <v>-1.9239199999999999</v>
      </c>
      <c r="W29">
        <v>76.320999999999998</v>
      </c>
      <c r="X29">
        <v>2.3959599999999999E-3</v>
      </c>
      <c r="Y29">
        <f>Table5[[#This Row],[CFNM]]/Table5[[#This Row],[CAREA]]</f>
        <v>3.1393194533614602E-5</v>
      </c>
      <c r="Z29">
        <v>2.9619599999999999</v>
      </c>
      <c r="AA29">
        <f>-(Table6[[#This Row],[time]]-2)*2</f>
        <v>-1.9239199999999999</v>
      </c>
      <c r="AB29">
        <v>82.526300000000006</v>
      </c>
      <c r="AC29">
        <v>46.750100000000003</v>
      </c>
      <c r="AD29">
        <f>Table6[[#This Row],[CFNM]]/Table6[[#This Row],[CAREA]]</f>
        <v>0.56648728950649674</v>
      </c>
      <c r="AE29">
        <v>2.9619599999999999</v>
      </c>
      <c r="AF29">
        <f>-(Table7[[#This Row],[time]]-2)*2</f>
        <v>-1.9239199999999999</v>
      </c>
      <c r="AG29">
        <v>73.514499999999998</v>
      </c>
      <c r="AH29">
        <v>0.77834000000000003</v>
      </c>
      <c r="AI29">
        <f>Table7[[#This Row],[CFNM]]/Table7[[#This Row],[CAREA]]</f>
        <v>1.0587571159431134E-2</v>
      </c>
      <c r="AJ29">
        <v>2.9619599999999999</v>
      </c>
      <c r="AK29">
        <f>-(Table8[[#This Row],[time]]-2)*2</f>
        <v>-1.9239199999999999</v>
      </c>
      <c r="AL29">
        <v>82.872900000000001</v>
      </c>
      <c r="AM29">
        <v>56.034300000000002</v>
      </c>
      <c r="AN29">
        <f>Table8[[#This Row],[CFNM]]/Table8[[#This Row],[CAREA]]</f>
        <v>0.67614744989013298</v>
      </c>
    </row>
    <row r="30" spans="1:40" x14ac:dyDescent="0.3">
      <c r="A30">
        <v>3</v>
      </c>
      <c r="B30">
        <f>-(Table1[[#This Row],[time]]-2)*2</f>
        <v>-2</v>
      </c>
      <c r="C30">
        <v>54.2378</v>
      </c>
      <c r="D30">
        <v>1.9843299999999999E-3</v>
      </c>
      <c r="E30">
        <f>Table1[[#This Row],[CFNM]]/Table1[[#This Row],[CAREA]]</f>
        <v>3.6585739097087266E-5</v>
      </c>
      <c r="F30">
        <v>3</v>
      </c>
      <c r="G30">
        <f>-(Table2[[#This Row],[time]]-2)*2</f>
        <v>-2</v>
      </c>
      <c r="H30">
        <v>97.537099999999995</v>
      </c>
      <c r="I30">
        <v>39.317399999999999</v>
      </c>
      <c r="J30">
        <f>Table2[[#This Row],[CFNM]]/Table2[[#This Row],[CAREA]]</f>
        <v>0.40310199913673878</v>
      </c>
      <c r="K30">
        <v>3</v>
      </c>
      <c r="L30">
        <f>-(Table3[[#This Row],[time]]-2)*2</f>
        <v>-2</v>
      </c>
      <c r="M30">
        <v>49.326999999999998</v>
      </c>
      <c r="N30">
        <v>9.0654799999999997E-4</v>
      </c>
      <c r="O30">
        <f>Table3[[#This Row],[CFNM]]/Table3[[#This Row],[CAREA]]</f>
        <v>1.837833235347781E-5</v>
      </c>
      <c r="P30">
        <v>3</v>
      </c>
      <c r="Q30">
        <f>-(Table4[[#This Row],[time]]-2)*2</f>
        <v>-2</v>
      </c>
      <c r="R30">
        <v>83.019499999999994</v>
      </c>
      <c r="S30">
        <v>42.164400000000001</v>
      </c>
      <c r="T30">
        <f>Table4[[#This Row],[CFNM]]/Table4[[#This Row],[CAREA]]</f>
        <v>0.5078854967808768</v>
      </c>
      <c r="U30">
        <v>3</v>
      </c>
      <c r="V30">
        <f>-(Table5[[#This Row],[time]]-2)*2</f>
        <v>-2</v>
      </c>
      <c r="W30">
        <v>74.455600000000004</v>
      </c>
      <c r="X30">
        <v>2.17066E-3</v>
      </c>
      <c r="Y30">
        <f>Table5[[#This Row],[CFNM]]/Table5[[#This Row],[CAREA]]</f>
        <v>2.9153750691687395E-5</v>
      </c>
      <c r="Z30">
        <v>3</v>
      </c>
      <c r="AA30">
        <f>-(Table6[[#This Row],[time]]-2)*2</f>
        <v>-2</v>
      </c>
      <c r="AB30">
        <v>81.832099999999997</v>
      </c>
      <c r="AC30">
        <v>49.292499999999997</v>
      </c>
      <c r="AD30">
        <f>Table6[[#This Row],[CFNM]]/Table6[[#This Row],[CAREA]]</f>
        <v>0.60236142051835406</v>
      </c>
      <c r="AE30">
        <v>3</v>
      </c>
      <c r="AF30">
        <f>-(Table7[[#This Row],[time]]-2)*2</f>
        <v>-2</v>
      </c>
      <c r="AG30">
        <v>72.858900000000006</v>
      </c>
      <c r="AH30">
        <v>0.49548199999999998</v>
      </c>
      <c r="AI30">
        <f>Table7[[#This Row],[CFNM]]/Table7[[#This Row],[CAREA]]</f>
        <v>6.8005693196026831E-3</v>
      </c>
      <c r="AJ30">
        <v>3</v>
      </c>
      <c r="AK30">
        <f>-(Table8[[#This Row],[time]]-2)*2</f>
        <v>-2</v>
      </c>
      <c r="AL30">
        <v>82.224000000000004</v>
      </c>
      <c r="AM30">
        <v>58.054699999999997</v>
      </c>
      <c r="AN30">
        <f>Table8[[#This Row],[CFNM]]/Table8[[#This Row],[CAREA]]</f>
        <v>0.70605540961276503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91.105400000000003</v>
      </c>
      <c r="D38">
        <v>10.2014</v>
      </c>
      <c r="E38" s="1">
        <f>Table110[[#This Row],[CFNM]]/Table110[[#This Row],[CAREA]]</f>
        <v>0.11197360419909247</v>
      </c>
      <c r="F38">
        <v>2</v>
      </c>
      <c r="G38">
        <f>(Table211[[#This Row],[time]]-2)*2</f>
        <v>0</v>
      </c>
      <c r="H38">
        <v>95.867800000000003</v>
      </c>
      <c r="I38">
        <v>3.5860500000000002</v>
      </c>
      <c r="J38" s="1">
        <f>Table211[[#This Row],[CFNM]]/Table211[[#This Row],[CAREA]]</f>
        <v>3.740619895314172E-2</v>
      </c>
      <c r="K38">
        <v>2</v>
      </c>
      <c r="L38">
        <f>(Table312[[#This Row],[time]]-2)*2</f>
        <v>0</v>
      </c>
      <c r="M38">
        <v>89.266099999999994</v>
      </c>
      <c r="N38">
        <v>3.6396999999999999</v>
      </c>
      <c r="O38">
        <f>Table312[[#This Row],[CFNM]]/Table312[[#This Row],[CAREA]]</f>
        <v>4.0773597143820554E-2</v>
      </c>
      <c r="P38">
        <v>2</v>
      </c>
      <c r="Q38">
        <f>(Table413[[#This Row],[time]]-2)*2</f>
        <v>0</v>
      </c>
      <c r="R38">
        <v>86.426900000000003</v>
      </c>
      <c r="S38">
        <v>6.4320700000000004</v>
      </c>
      <c r="T38">
        <f>Table413[[#This Row],[CFNM]]/Table413[[#This Row],[CAREA]]</f>
        <v>7.4422083865092928E-2</v>
      </c>
      <c r="U38">
        <v>2</v>
      </c>
      <c r="V38">
        <f>(Table514[[#This Row],[time]]-2)*2</f>
        <v>0</v>
      </c>
      <c r="W38">
        <v>82.680599999999998</v>
      </c>
      <c r="X38">
        <v>9.2786299999999997</v>
      </c>
      <c r="Y38">
        <f>Table514[[#This Row],[CFNM]]/Table514[[#This Row],[CAREA]]</f>
        <v>0.11222257700113449</v>
      </c>
      <c r="Z38">
        <v>2</v>
      </c>
      <c r="AA38">
        <f>(Table615[[#This Row],[time]]-2)*2</f>
        <v>0</v>
      </c>
      <c r="AB38">
        <v>88.9298</v>
      </c>
      <c r="AC38">
        <v>15.8246</v>
      </c>
      <c r="AD38">
        <f>Table615[[#This Row],[CFNM]]/Table615[[#This Row],[CAREA]]</f>
        <v>0.17794485088238138</v>
      </c>
      <c r="AE38">
        <v>2</v>
      </c>
      <c r="AF38">
        <f>(Table716[[#This Row],[time]]-2)*2</f>
        <v>0</v>
      </c>
      <c r="AG38">
        <v>78.958100000000002</v>
      </c>
      <c r="AH38">
        <v>19.616599999999998</v>
      </c>
      <c r="AI38">
        <f>Table716[[#This Row],[CFNM]]/Table716[[#This Row],[CAREA]]</f>
        <v>0.24844316162622959</v>
      </c>
      <c r="AJ38">
        <v>2</v>
      </c>
      <c r="AK38">
        <f>(Table817[[#This Row],[time]]-2)*2</f>
        <v>0</v>
      </c>
      <c r="AL38">
        <v>83.134600000000006</v>
      </c>
      <c r="AM38">
        <v>19.232700000000001</v>
      </c>
      <c r="AN38">
        <f>Table817[[#This Row],[CFNM]]/Table817[[#This Row],[CAREA]]</f>
        <v>0.23134410943217384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91.092699999999994</v>
      </c>
      <c r="D39">
        <v>11.013999999999999</v>
      </c>
      <c r="E39">
        <f>Table110[[#This Row],[CFNM]]/Table110[[#This Row],[CAREA]]</f>
        <v>0.12090979848000992</v>
      </c>
      <c r="F39">
        <v>2.0512600000000001</v>
      </c>
      <c r="G39">
        <f>(Table211[[#This Row],[time]]-2)*2</f>
        <v>0.10252000000000017</v>
      </c>
      <c r="H39">
        <v>95.857200000000006</v>
      </c>
      <c r="I39">
        <v>3.0234800000000002</v>
      </c>
      <c r="J39">
        <f>Table211[[#This Row],[CFNM]]/Table211[[#This Row],[CAREA]]</f>
        <v>3.1541501316541688E-2</v>
      </c>
      <c r="K39">
        <v>2.0512600000000001</v>
      </c>
      <c r="L39">
        <f>(Table312[[#This Row],[time]]-2)*2</f>
        <v>0.10252000000000017</v>
      </c>
      <c r="M39">
        <v>89.202100000000002</v>
      </c>
      <c r="N39">
        <v>4.6523099999999999</v>
      </c>
      <c r="O39">
        <f>Table312[[#This Row],[CFNM]]/Table312[[#This Row],[CAREA]]</f>
        <v>5.2154713846422895E-2</v>
      </c>
      <c r="P39">
        <v>2.0512600000000001</v>
      </c>
      <c r="Q39">
        <f>(Table413[[#This Row],[time]]-2)*2</f>
        <v>0.10252000000000017</v>
      </c>
      <c r="R39">
        <v>86.459299999999999</v>
      </c>
      <c r="S39">
        <v>5.6471600000000004</v>
      </c>
      <c r="T39">
        <f>Table413[[#This Row],[CFNM]]/Table413[[#This Row],[CAREA]]</f>
        <v>6.5315819119516352E-2</v>
      </c>
      <c r="U39">
        <v>2.0512600000000001</v>
      </c>
      <c r="V39">
        <f>(Table514[[#This Row],[time]]-2)*2</f>
        <v>0.10252000000000017</v>
      </c>
      <c r="W39">
        <v>82.739400000000003</v>
      </c>
      <c r="X39">
        <v>10.5722</v>
      </c>
      <c r="Y39">
        <f>Table514[[#This Row],[CFNM]]/Table514[[#This Row],[CAREA]]</f>
        <v>0.12777709289649189</v>
      </c>
      <c r="Z39">
        <v>2.0512600000000001</v>
      </c>
      <c r="AA39">
        <f>(Table615[[#This Row],[time]]-2)*2</f>
        <v>0.10252000000000017</v>
      </c>
      <c r="AB39">
        <v>88.845200000000006</v>
      </c>
      <c r="AC39">
        <v>15.362399999999999</v>
      </c>
      <c r="AD39">
        <f>Table615[[#This Row],[CFNM]]/Table615[[#This Row],[CAREA]]</f>
        <v>0.17291198624123755</v>
      </c>
      <c r="AE39">
        <v>2.0512600000000001</v>
      </c>
      <c r="AF39">
        <f>(Table716[[#This Row],[time]]-2)*2</f>
        <v>0.10252000000000017</v>
      </c>
      <c r="AG39">
        <v>78.822100000000006</v>
      </c>
      <c r="AH39">
        <v>21.402200000000001</v>
      </c>
      <c r="AI39">
        <f>Table716[[#This Row],[CFNM]]/Table716[[#This Row],[CAREA]]</f>
        <v>0.27152537169144186</v>
      </c>
      <c r="AJ39">
        <v>2.0512600000000001</v>
      </c>
      <c r="AK39">
        <f>(Table817[[#This Row],[time]]-2)*2</f>
        <v>0.10252000000000017</v>
      </c>
      <c r="AL39">
        <v>83.060100000000006</v>
      </c>
      <c r="AM39">
        <v>17.961500000000001</v>
      </c>
      <c r="AN39">
        <f>Table817[[#This Row],[CFNM]]/Table817[[#This Row],[CAREA]]</f>
        <v>0.21624703076447055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91.107399999999998</v>
      </c>
      <c r="D40">
        <v>13.0143</v>
      </c>
      <c r="E40">
        <f>Table110[[#This Row],[CFNM]]/Table110[[#This Row],[CAREA]]</f>
        <v>0.14284569639787767</v>
      </c>
      <c r="F40">
        <v>2.1153300000000002</v>
      </c>
      <c r="G40">
        <f>(Table211[[#This Row],[time]]-2)*2</f>
        <v>0.23066000000000031</v>
      </c>
      <c r="H40">
        <v>95.273099999999999</v>
      </c>
      <c r="I40">
        <v>1.4709399999999999</v>
      </c>
      <c r="J40">
        <f>Table211[[#This Row],[CFNM]]/Table211[[#This Row],[CAREA]]</f>
        <v>1.5439195323758752E-2</v>
      </c>
      <c r="K40">
        <v>2.1153300000000002</v>
      </c>
      <c r="L40">
        <f>(Table312[[#This Row],[time]]-2)*2</f>
        <v>0.23066000000000031</v>
      </c>
      <c r="M40">
        <v>89.033600000000007</v>
      </c>
      <c r="N40">
        <v>7.1206199999999997</v>
      </c>
      <c r="O40">
        <f>Table312[[#This Row],[CFNM]]/Table312[[#This Row],[CAREA]]</f>
        <v>7.9976772813859023E-2</v>
      </c>
      <c r="P40">
        <v>2.1153300000000002</v>
      </c>
      <c r="Q40">
        <f>(Table413[[#This Row],[time]]-2)*2</f>
        <v>0.23066000000000031</v>
      </c>
      <c r="R40">
        <v>86.614099999999993</v>
      </c>
      <c r="S40">
        <v>3.5361099999999999</v>
      </c>
      <c r="T40">
        <f>Table413[[#This Row],[CFNM]]/Table413[[#This Row],[CAREA]]</f>
        <v>4.0826031789281424E-2</v>
      </c>
      <c r="U40">
        <v>2.1153300000000002</v>
      </c>
      <c r="V40">
        <f>(Table514[[#This Row],[time]]-2)*2</f>
        <v>0.23066000000000031</v>
      </c>
      <c r="W40">
        <v>83.298299999999998</v>
      </c>
      <c r="X40">
        <v>13.0846</v>
      </c>
      <c r="Y40">
        <f>Table514[[#This Row],[CFNM]]/Table514[[#This Row],[CAREA]]</f>
        <v>0.15708123695201462</v>
      </c>
      <c r="Z40">
        <v>2.1153300000000002</v>
      </c>
      <c r="AA40">
        <f>(Table615[[#This Row],[time]]-2)*2</f>
        <v>0.23066000000000031</v>
      </c>
      <c r="AB40">
        <v>89.306799999999996</v>
      </c>
      <c r="AC40">
        <v>14.6812</v>
      </c>
      <c r="AD40">
        <f>Table615[[#This Row],[CFNM]]/Table615[[#This Row],[CAREA]]</f>
        <v>0.16439061751176842</v>
      </c>
      <c r="AE40">
        <v>2.1153300000000002</v>
      </c>
      <c r="AF40">
        <f>(Table716[[#This Row],[time]]-2)*2</f>
        <v>0.23066000000000031</v>
      </c>
      <c r="AG40">
        <v>78.531999999999996</v>
      </c>
      <c r="AH40">
        <v>24.4054</v>
      </c>
      <c r="AI40">
        <f>Table716[[#This Row],[CFNM]]/Table716[[#This Row],[CAREA]]</f>
        <v>0.31077013192074571</v>
      </c>
      <c r="AJ40">
        <v>2.1153300000000002</v>
      </c>
      <c r="AK40">
        <f>(Table817[[#This Row],[time]]-2)*2</f>
        <v>0.23066000000000031</v>
      </c>
      <c r="AL40">
        <v>83.162700000000001</v>
      </c>
      <c r="AM40">
        <v>16.2271</v>
      </c>
      <c r="AN40">
        <f>Table817[[#This Row],[CFNM]]/Table817[[#This Row],[CAREA]]</f>
        <v>0.19512473741232547</v>
      </c>
    </row>
    <row r="41" spans="1:40" x14ac:dyDescent="0.3">
      <c r="A41">
        <v>2.16533</v>
      </c>
      <c r="B41">
        <f>(Table110[[#This Row],[time]]-2)*2</f>
        <v>0.33065999999999995</v>
      </c>
      <c r="C41">
        <v>91.015500000000003</v>
      </c>
      <c r="D41">
        <v>14.749499999999999</v>
      </c>
      <c r="E41">
        <f>Table110[[#This Row],[CFNM]]/Table110[[#This Row],[CAREA]]</f>
        <v>0.16205481483923068</v>
      </c>
      <c r="F41">
        <v>2.16533</v>
      </c>
      <c r="G41">
        <f>(Table211[[#This Row],[time]]-2)*2</f>
        <v>0.33065999999999995</v>
      </c>
      <c r="H41">
        <v>95.045400000000001</v>
      </c>
      <c r="I41">
        <v>0.31975599999999998</v>
      </c>
      <c r="J41">
        <f>Table211[[#This Row],[CFNM]]/Table211[[#This Row],[CAREA]]</f>
        <v>3.364244876658944E-3</v>
      </c>
      <c r="K41">
        <v>2.16533</v>
      </c>
      <c r="L41">
        <f>(Table312[[#This Row],[time]]-2)*2</f>
        <v>0.33065999999999995</v>
      </c>
      <c r="M41">
        <v>88.810599999999994</v>
      </c>
      <c r="N41">
        <v>9.4730000000000008</v>
      </c>
      <c r="O41">
        <f>Table312[[#This Row],[CFNM]]/Table312[[#This Row],[CAREA]]</f>
        <v>0.10666519537082286</v>
      </c>
      <c r="P41">
        <v>2.16533</v>
      </c>
      <c r="Q41">
        <f>(Table413[[#This Row],[time]]-2)*2</f>
        <v>0.33065999999999995</v>
      </c>
      <c r="R41">
        <v>86.837199999999996</v>
      </c>
      <c r="S41">
        <v>2.0331999999999999</v>
      </c>
      <c r="T41">
        <f>Table413[[#This Row],[CFNM]]/Table413[[#This Row],[CAREA]]</f>
        <v>2.3413928592815061E-2</v>
      </c>
      <c r="U41">
        <v>2.16533</v>
      </c>
      <c r="V41">
        <f>(Table514[[#This Row],[time]]-2)*2</f>
        <v>0.33065999999999995</v>
      </c>
      <c r="W41">
        <v>82.597800000000007</v>
      </c>
      <c r="X41">
        <v>15.194599999999999</v>
      </c>
      <c r="Y41">
        <f>Table514[[#This Row],[CFNM]]/Table514[[#This Row],[CAREA]]</f>
        <v>0.18395889478896529</v>
      </c>
      <c r="Z41">
        <v>2.16533</v>
      </c>
      <c r="AA41">
        <f>(Table615[[#This Row],[time]]-2)*2</f>
        <v>0.33065999999999995</v>
      </c>
      <c r="AB41">
        <v>88.680199999999999</v>
      </c>
      <c r="AC41">
        <v>14.3315</v>
      </c>
      <c r="AD41">
        <f>Table615[[#This Row],[CFNM]]/Table615[[#This Row],[CAREA]]</f>
        <v>0.16160879204151546</v>
      </c>
      <c r="AE41">
        <v>2.16533</v>
      </c>
      <c r="AF41">
        <f>(Table716[[#This Row],[time]]-2)*2</f>
        <v>0.33065999999999995</v>
      </c>
      <c r="AG41">
        <v>77.984700000000004</v>
      </c>
      <c r="AH41">
        <v>26.8565</v>
      </c>
      <c r="AI41">
        <f>Table716[[#This Row],[CFNM]]/Table716[[#This Row],[CAREA]]</f>
        <v>0.34438165435014817</v>
      </c>
      <c r="AJ41">
        <v>2.16533</v>
      </c>
      <c r="AK41">
        <f>(Table817[[#This Row],[time]]-2)*2</f>
        <v>0.33065999999999995</v>
      </c>
      <c r="AL41">
        <v>83.094099999999997</v>
      </c>
      <c r="AM41">
        <v>15.018800000000001</v>
      </c>
      <c r="AN41">
        <f>Table817[[#This Row],[CFNM]]/Table817[[#This Row],[CAREA]]</f>
        <v>0.18074448125679202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90.9542</v>
      </c>
      <c r="D42">
        <v>16.0046</v>
      </c>
      <c r="E42">
        <f>Table110[[#This Row],[CFNM]]/Table110[[#This Row],[CAREA]]</f>
        <v>0.17596328701698216</v>
      </c>
      <c r="F42">
        <v>2.2246999999999999</v>
      </c>
      <c r="G42">
        <f>(Table211[[#This Row],[time]]-2)*2</f>
        <v>0.4493999999999998</v>
      </c>
      <c r="H42">
        <v>94.749300000000005</v>
      </c>
      <c r="I42">
        <v>5.9987199999999999E-3</v>
      </c>
      <c r="J42">
        <f>Table211[[#This Row],[CFNM]]/Table211[[#This Row],[CAREA]]</f>
        <v>6.3311496760398229E-5</v>
      </c>
      <c r="K42">
        <v>2.2246999999999999</v>
      </c>
      <c r="L42">
        <f>(Table312[[#This Row],[time]]-2)*2</f>
        <v>0.4493999999999998</v>
      </c>
      <c r="M42">
        <v>88.334699999999998</v>
      </c>
      <c r="N42">
        <v>11.323</v>
      </c>
      <c r="O42">
        <f>Table312[[#This Row],[CFNM]]/Table312[[#This Row],[CAREA]]</f>
        <v>0.12818292245289792</v>
      </c>
      <c r="P42">
        <v>2.2246999999999999</v>
      </c>
      <c r="Q42">
        <f>(Table413[[#This Row],[time]]-2)*2</f>
        <v>0.4493999999999998</v>
      </c>
      <c r="R42">
        <v>86.959299999999999</v>
      </c>
      <c r="S42">
        <v>1.2322599999999999</v>
      </c>
      <c r="T42">
        <f>Table413[[#This Row],[CFNM]]/Table413[[#This Row],[CAREA]]</f>
        <v>1.417053725133482E-2</v>
      </c>
      <c r="U42">
        <v>2.2246999999999999</v>
      </c>
      <c r="V42">
        <f>(Table514[[#This Row],[time]]-2)*2</f>
        <v>0.4493999999999998</v>
      </c>
      <c r="W42">
        <v>82.337800000000001</v>
      </c>
      <c r="X42">
        <v>16.804099999999998</v>
      </c>
      <c r="Y42">
        <f>Table514[[#This Row],[CFNM]]/Table514[[#This Row],[CAREA]]</f>
        <v>0.20408730862374266</v>
      </c>
      <c r="Z42">
        <v>2.2246999999999999</v>
      </c>
      <c r="AA42">
        <f>(Table615[[#This Row],[time]]-2)*2</f>
        <v>0.4493999999999998</v>
      </c>
      <c r="AB42">
        <v>88.714100000000002</v>
      </c>
      <c r="AC42">
        <v>14.2141</v>
      </c>
      <c r="AD42">
        <f>Table615[[#This Row],[CFNM]]/Table615[[#This Row],[CAREA]]</f>
        <v>0.16022368484829355</v>
      </c>
      <c r="AE42">
        <v>2.2246999999999999</v>
      </c>
      <c r="AF42">
        <f>(Table716[[#This Row],[time]]-2)*2</f>
        <v>0.4493999999999998</v>
      </c>
      <c r="AG42">
        <v>77.881</v>
      </c>
      <c r="AH42">
        <v>28.7453</v>
      </c>
      <c r="AI42">
        <f>Table716[[#This Row],[CFNM]]/Table716[[#This Row],[CAREA]]</f>
        <v>0.36909258997701622</v>
      </c>
      <c r="AJ42">
        <v>2.2246999999999999</v>
      </c>
      <c r="AK42">
        <f>(Table817[[#This Row],[time]]-2)*2</f>
        <v>0.4493999999999998</v>
      </c>
      <c r="AL42">
        <v>83.085700000000003</v>
      </c>
      <c r="AM42">
        <v>14.183400000000001</v>
      </c>
      <c r="AN42">
        <f>Table817[[#This Row],[CFNM]]/Table817[[#This Row],[CAREA]]</f>
        <v>0.17070807611899522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90.850999999999999</v>
      </c>
      <c r="D43">
        <v>17.653500000000001</v>
      </c>
      <c r="E43">
        <f>Table110[[#This Row],[CFNM]]/Table110[[#This Row],[CAREA]]</f>
        <v>0.19431266579344203</v>
      </c>
      <c r="F43">
        <v>2.2668900000000001</v>
      </c>
      <c r="G43">
        <f>(Table211[[#This Row],[time]]-2)*2</f>
        <v>0.53378000000000014</v>
      </c>
      <c r="H43">
        <v>93.075299999999999</v>
      </c>
      <c r="I43">
        <v>4.8815799999999999E-3</v>
      </c>
      <c r="J43">
        <f>Table211[[#This Row],[CFNM]]/Table211[[#This Row],[CAREA]]</f>
        <v>5.2447641855572857E-5</v>
      </c>
      <c r="K43">
        <v>2.2668900000000001</v>
      </c>
      <c r="L43">
        <f>(Table312[[#This Row],[time]]-2)*2</f>
        <v>0.53378000000000014</v>
      </c>
      <c r="M43">
        <v>87.889200000000002</v>
      </c>
      <c r="N43">
        <v>13.9148</v>
      </c>
      <c r="O43">
        <f>Table312[[#This Row],[CFNM]]/Table312[[#This Row],[CAREA]]</f>
        <v>0.15832206915070338</v>
      </c>
      <c r="P43">
        <v>2.2668900000000001</v>
      </c>
      <c r="Q43">
        <f>(Table413[[#This Row],[time]]-2)*2</f>
        <v>0.53378000000000014</v>
      </c>
      <c r="R43">
        <v>87.326599999999999</v>
      </c>
      <c r="S43">
        <v>0.31068000000000001</v>
      </c>
      <c r="T43">
        <f>Table413[[#This Row],[CFNM]]/Table413[[#This Row],[CAREA]]</f>
        <v>3.5576788744781087E-3</v>
      </c>
      <c r="U43">
        <v>2.2668900000000001</v>
      </c>
      <c r="V43">
        <f>(Table514[[#This Row],[time]]-2)*2</f>
        <v>0.53378000000000014</v>
      </c>
      <c r="W43">
        <v>81.706100000000006</v>
      </c>
      <c r="X43">
        <v>19.012699999999999</v>
      </c>
      <c r="Y43">
        <f>Table514[[#This Row],[CFNM]]/Table514[[#This Row],[CAREA]]</f>
        <v>0.23269621240029811</v>
      </c>
      <c r="Z43">
        <v>2.2668900000000001</v>
      </c>
      <c r="AA43">
        <f>(Table615[[#This Row],[time]]-2)*2</f>
        <v>0.53378000000000014</v>
      </c>
      <c r="AB43">
        <v>89.108900000000006</v>
      </c>
      <c r="AC43">
        <v>14.0205</v>
      </c>
      <c r="AD43">
        <f>Table615[[#This Row],[CFNM]]/Table615[[#This Row],[CAREA]]</f>
        <v>0.15734118589725604</v>
      </c>
      <c r="AE43">
        <v>2.2668900000000001</v>
      </c>
      <c r="AF43">
        <f>(Table716[[#This Row],[time]]-2)*2</f>
        <v>0.53378000000000014</v>
      </c>
      <c r="AG43">
        <v>77.716499999999996</v>
      </c>
      <c r="AH43">
        <v>31.302299999999999</v>
      </c>
      <c r="AI43">
        <f>Table716[[#This Row],[CFNM]]/Table716[[#This Row],[CAREA]]</f>
        <v>0.40277547239003303</v>
      </c>
      <c r="AJ43">
        <v>2.2668900000000001</v>
      </c>
      <c r="AK43">
        <f>(Table817[[#This Row],[time]]-2)*2</f>
        <v>0.53378000000000014</v>
      </c>
      <c r="AL43">
        <v>82.769599999999997</v>
      </c>
      <c r="AM43">
        <v>13.264099999999999</v>
      </c>
      <c r="AN43">
        <f>Table817[[#This Row],[CFNM]]/Table817[[#This Row],[CAREA]]</f>
        <v>0.16025328139800118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90.694500000000005</v>
      </c>
      <c r="D44">
        <v>19.957599999999999</v>
      </c>
      <c r="E44">
        <f>Table110[[#This Row],[CFNM]]/Table110[[#This Row],[CAREA]]</f>
        <v>0.22005303518956496</v>
      </c>
      <c r="F44">
        <v>2.3262700000000001</v>
      </c>
      <c r="G44">
        <f>(Table211[[#This Row],[time]]-2)*2</f>
        <v>0.65254000000000012</v>
      </c>
      <c r="H44">
        <v>92.213399999999993</v>
      </c>
      <c r="I44">
        <v>3.9904800000000002E-3</v>
      </c>
      <c r="J44">
        <f>Table211[[#This Row],[CFNM]]/Table211[[#This Row],[CAREA]]</f>
        <v>4.3274404804507812E-5</v>
      </c>
      <c r="K44">
        <v>2.3262700000000001</v>
      </c>
      <c r="L44">
        <f>(Table312[[#This Row],[time]]-2)*2</f>
        <v>0.65254000000000012</v>
      </c>
      <c r="M44">
        <v>87.149500000000003</v>
      </c>
      <c r="N44">
        <v>17.37</v>
      </c>
      <c r="O44">
        <f>Table312[[#This Row],[CFNM]]/Table312[[#This Row],[CAREA]]</f>
        <v>0.19931267534524008</v>
      </c>
      <c r="P44">
        <v>2.3262700000000001</v>
      </c>
      <c r="Q44">
        <f>(Table413[[#This Row],[time]]-2)*2</f>
        <v>0.65254000000000012</v>
      </c>
      <c r="R44">
        <v>87.347499999999997</v>
      </c>
      <c r="S44">
        <v>4.7534600000000002E-3</v>
      </c>
      <c r="T44">
        <f>Table413[[#This Row],[CFNM]]/Table413[[#This Row],[CAREA]]</f>
        <v>5.4420103609147375E-5</v>
      </c>
      <c r="U44">
        <v>2.3262700000000001</v>
      </c>
      <c r="V44">
        <f>(Table514[[#This Row],[time]]-2)*2</f>
        <v>0.65254000000000012</v>
      </c>
      <c r="W44">
        <v>80.637299999999996</v>
      </c>
      <c r="X44">
        <v>22.241</v>
      </c>
      <c r="Y44">
        <f>Table514[[#This Row],[CFNM]]/Table514[[#This Row],[CAREA]]</f>
        <v>0.27581528647412551</v>
      </c>
      <c r="Z44">
        <v>2.3262700000000001</v>
      </c>
      <c r="AA44">
        <f>(Table615[[#This Row],[time]]-2)*2</f>
        <v>0.65254000000000012</v>
      </c>
      <c r="AB44">
        <v>91.671599999999998</v>
      </c>
      <c r="AC44">
        <v>13.5627</v>
      </c>
      <c r="AD44">
        <f>Table615[[#This Row],[CFNM]]/Table615[[#This Row],[CAREA]]</f>
        <v>0.14794876493919601</v>
      </c>
      <c r="AE44">
        <v>2.3262700000000001</v>
      </c>
      <c r="AF44">
        <f>(Table716[[#This Row],[time]]-2)*2</f>
        <v>0.65254000000000012</v>
      </c>
      <c r="AG44">
        <v>77.678299999999993</v>
      </c>
      <c r="AH44">
        <v>34.591900000000003</v>
      </c>
      <c r="AI44">
        <f>Table716[[#This Row],[CFNM]]/Table716[[#This Row],[CAREA]]</f>
        <v>0.44532256756391431</v>
      </c>
      <c r="AJ44">
        <v>2.3262700000000001</v>
      </c>
      <c r="AK44">
        <f>(Table817[[#This Row],[time]]-2)*2</f>
        <v>0.65254000000000012</v>
      </c>
      <c r="AL44">
        <v>82.127099999999999</v>
      </c>
      <c r="AM44">
        <v>12.3606</v>
      </c>
      <c r="AN44">
        <f>Table817[[#This Row],[CFNM]]/Table817[[#This Row],[CAREA]]</f>
        <v>0.15050574049248056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90.6267</v>
      </c>
      <c r="D45">
        <v>21.784300000000002</v>
      </c>
      <c r="E45">
        <f>Table110[[#This Row],[CFNM]]/Table110[[#This Row],[CAREA]]</f>
        <v>0.2403739736744249</v>
      </c>
      <c r="F45">
        <v>2.3684599999999998</v>
      </c>
      <c r="G45">
        <f>(Table211[[#This Row],[time]]-2)*2</f>
        <v>0.73691999999999958</v>
      </c>
      <c r="H45">
        <v>89.683899999999994</v>
      </c>
      <c r="I45">
        <v>3.4478400000000002E-3</v>
      </c>
      <c r="J45">
        <f>Table211[[#This Row],[CFNM]]/Table211[[#This Row],[CAREA]]</f>
        <v>3.8444358463447734E-5</v>
      </c>
      <c r="K45">
        <v>2.3684599999999998</v>
      </c>
      <c r="L45">
        <f>(Table312[[#This Row],[time]]-2)*2</f>
        <v>0.73691999999999958</v>
      </c>
      <c r="M45">
        <v>86.368300000000005</v>
      </c>
      <c r="N45">
        <v>19.994399999999999</v>
      </c>
      <c r="O45">
        <f>Table312[[#This Row],[CFNM]]/Table312[[#This Row],[CAREA]]</f>
        <v>0.23150160417653234</v>
      </c>
      <c r="P45">
        <v>2.3684599999999998</v>
      </c>
      <c r="Q45">
        <f>(Table413[[#This Row],[time]]-2)*2</f>
        <v>0.73691999999999958</v>
      </c>
      <c r="R45">
        <v>87.7911</v>
      </c>
      <c r="S45">
        <v>4.1321500000000002E-3</v>
      </c>
      <c r="T45">
        <f>Table413[[#This Row],[CFNM]]/Table413[[#This Row],[CAREA]]</f>
        <v>4.7067982973217107E-5</v>
      </c>
      <c r="U45">
        <v>2.3684599999999998</v>
      </c>
      <c r="V45">
        <f>(Table514[[#This Row],[time]]-2)*2</f>
        <v>0.73691999999999958</v>
      </c>
      <c r="W45">
        <v>77.793499999999995</v>
      </c>
      <c r="X45">
        <v>24.479399999999998</v>
      </c>
      <c r="Y45">
        <f>Table514[[#This Row],[CFNM]]/Table514[[#This Row],[CAREA]]</f>
        <v>0.31467153425414718</v>
      </c>
      <c r="Z45">
        <v>2.3684599999999998</v>
      </c>
      <c r="AA45">
        <f>(Table615[[#This Row],[time]]-2)*2</f>
        <v>0.73691999999999958</v>
      </c>
      <c r="AB45">
        <v>91.436199999999999</v>
      </c>
      <c r="AC45">
        <v>12.8476</v>
      </c>
      <c r="AD45">
        <f>Table615[[#This Row],[CFNM]]/Table615[[#This Row],[CAREA]]</f>
        <v>0.14050890128854873</v>
      </c>
      <c r="AE45">
        <v>2.3684599999999998</v>
      </c>
      <c r="AF45">
        <f>(Table716[[#This Row],[time]]-2)*2</f>
        <v>0.73691999999999958</v>
      </c>
      <c r="AG45">
        <v>77.643900000000002</v>
      </c>
      <c r="AH45">
        <v>36.768000000000001</v>
      </c>
      <c r="AI45">
        <f>Table716[[#This Row],[CFNM]]/Table716[[#This Row],[CAREA]]</f>
        <v>0.47354653746141034</v>
      </c>
      <c r="AJ45">
        <v>2.3684599999999998</v>
      </c>
      <c r="AK45">
        <f>(Table817[[#This Row],[time]]-2)*2</f>
        <v>0.73691999999999958</v>
      </c>
      <c r="AL45">
        <v>81.678700000000006</v>
      </c>
      <c r="AM45">
        <v>11.8508</v>
      </c>
      <c r="AN45">
        <f>Table817[[#This Row],[CFNM]]/Table817[[#This Row],[CAREA]]</f>
        <v>0.1450904580998473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90.337800000000001</v>
      </c>
      <c r="D46">
        <v>24.456299999999999</v>
      </c>
      <c r="E46">
        <f>Table110[[#This Row],[CFNM]]/Table110[[#This Row],[CAREA]]</f>
        <v>0.27072056215670515</v>
      </c>
      <c r="F46">
        <v>2.4278300000000002</v>
      </c>
      <c r="G46">
        <f>(Table211[[#This Row],[time]]-2)*2</f>
        <v>0.85566000000000031</v>
      </c>
      <c r="H46">
        <v>84.834800000000001</v>
      </c>
      <c r="I46">
        <v>2.7689099999999999E-3</v>
      </c>
      <c r="J46">
        <f>Table211[[#This Row],[CFNM]]/Table211[[#This Row],[CAREA]]</f>
        <v>3.2638846322499727E-5</v>
      </c>
      <c r="K46">
        <v>2.4278300000000002</v>
      </c>
      <c r="L46">
        <f>(Table312[[#This Row],[time]]-2)*2</f>
        <v>0.85566000000000031</v>
      </c>
      <c r="M46">
        <v>85.449299999999994</v>
      </c>
      <c r="N46">
        <v>23.957100000000001</v>
      </c>
      <c r="O46">
        <f>Table312[[#This Row],[CFNM]]/Table312[[#This Row],[CAREA]]</f>
        <v>0.28036625226888928</v>
      </c>
      <c r="P46">
        <v>2.4278300000000002</v>
      </c>
      <c r="Q46">
        <f>(Table413[[#This Row],[time]]-2)*2</f>
        <v>0.85566000000000031</v>
      </c>
      <c r="R46">
        <v>86.761899999999997</v>
      </c>
      <c r="S46">
        <v>3.25114E-3</v>
      </c>
      <c r="T46">
        <f>Table413[[#This Row],[CFNM]]/Table413[[#This Row],[CAREA]]</f>
        <v>3.7471977907353342E-5</v>
      </c>
      <c r="U46">
        <v>2.4278300000000002</v>
      </c>
      <c r="V46">
        <f>(Table514[[#This Row],[time]]-2)*2</f>
        <v>0.85566000000000031</v>
      </c>
      <c r="W46">
        <v>76.0184</v>
      </c>
      <c r="X46">
        <v>27.593900000000001</v>
      </c>
      <c r="Y46">
        <f>Table514[[#This Row],[CFNM]]/Table514[[#This Row],[CAREA]]</f>
        <v>0.36298974985003635</v>
      </c>
      <c r="Z46">
        <v>2.4278300000000002</v>
      </c>
      <c r="AA46">
        <f>(Table615[[#This Row],[time]]-2)*2</f>
        <v>0.85566000000000031</v>
      </c>
      <c r="AB46">
        <v>90.956900000000005</v>
      </c>
      <c r="AC46">
        <v>11.717599999999999</v>
      </c>
      <c r="AD46">
        <f>Table615[[#This Row],[CFNM]]/Table615[[#This Row],[CAREA]]</f>
        <v>0.12882585048522979</v>
      </c>
      <c r="AE46">
        <v>2.4278300000000002</v>
      </c>
      <c r="AF46">
        <f>(Table716[[#This Row],[time]]-2)*2</f>
        <v>0.85566000000000031</v>
      </c>
      <c r="AG46">
        <v>77.706599999999995</v>
      </c>
      <c r="AH46">
        <v>39.674999999999997</v>
      </c>
      <c r="AI46">
        <f>Table716[[#This Row],[CFNM]]/Table716[[#This Row],[CAREA]]</f>
        <v>0.51057439136444005</v>
      </c>
      <c r="AJ46">
        <v>2.4278300000000002</v>
      </c>
      <c r="AK46">
        <f>(Table817[[#This Row],[time]]-2)*2</f>
        <v>0.85566000000000031</v>
      </c>
      <c r="AL46">
        <v>81.128</v>
      </c>
      <c r="AM46">
        <v>11.109500000000001</v>
      </c>
      <c r="AN46">
        <f>Table817[[#This Row],[CFNM]]/Table817[[#This Row],[CAREA]]</f>
        <v>0.13693792525391973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90.060100000000006</v>
      </c>
      <c r="D47">
        <v>27.224299999999999</v>
      </c>
      <c r="E47">
        <f>Table110[[#This Row],[CFNM]]/Table110[[#This Row],[CAREA]]</f>
        <v>0.30229035943775323</v>
      </c>
      <c r="F47">
        <v>2.4542000000000002</v>
      </c>
      <c r="G47">
        <f>(Table211[[#This Row],[time]]-2)*2</f>
        <v>0.90840000000000032</v>
      </c>
      <c r="H47">
        <v>69.241900000000001</v>
      </c>
      <c r="I47">
        <v>2.1254899999999998E-3</v>
      </c>
      <c r="J47">
        <f>Table211[[#This Row],[CFNM]]/Table211[[#This Row],[CAREA]]</f>
        <v>3.069658689319617E-5</v>
      </c>
      <c r="K47">
        <v>2.4542000000000002</v>
      </c>
      <c r="L47">
        <f>(Table312[[#This Row],[time]]-2)*2</f>
        <v>0.90840000000000032</v>
      </c>
      <c r="M47">
        <v>84.646900000000002</v>
      </c>
      <c r="N47">
        <v>27.354600000000001</v>
      </c>
      <c r="O47">
        <f>Table312[[#This Row],[CFNM]]/Table312[[#This Row],[CAREA]]</f>
        <v>0.32316127347841445</v>
      </c>
      <c r="P47">
        <v>2.4542000000000002</v>
      </c>
      <c r="Q47">
        <f>(Table413[[#This Row],[time]]-2)*2</f>
        <v>0.90840000000000032</v>
      </c>
      <c r="R47">
        <v>85.1691</v>
      </c>
      <c r="S47">
        <v>2.6938000000000001E-3</v>
      </c>
      <c r="T47">
        <f>Table413[[#This Row],[CFNM]]/Table413[[#This Row],[CAREA]]</f>
        <v>3.1628841915671296E-5</v>
      </c>
      <c r="U47">
        <v>2.4542000000000002</v>
      </c>
      <c r="V47">
        <f>(Table514[[#This Row],[time]]-2)*2</f>
        <v>0.90840000000000032</v>
      </c>
      <c r="W47">
        <v>74.363500000000002</v>
      </c>
      <c r="X47">
        <v>30.738900000000001</v>
      </c>
      <c r="Y47">
        <f>Table514[[#This Row],[CFNM]]/Table514[[#This Row],[CAREA]]</f>
        <v>0.41336004894874501</v>
      </c>
      <c r="Z47">
        <v>2.4542000000000002</v>
      </c>
      <c r="AA47">
        <f>(Table615[[#This Row],[time]]-2)*2</f>
        <v>0.90840000000000032</v>
      </c>
      <c r="AB47">
        <v>91.895799999999994</v>
      </c>
      <c r="AC47">
        <v>10.0533</v>
      </c>
      <c r="AD47">
        <f>Table615[[#This Row],[CFNM]]/Table615[[#This Row],[CAREA]]</f>
        <v>0.10939890615240305</v>
      </c>
      <c r="AE47">
        <v>2.4542000000000002</v>
      </c>
      <c r="AF47">
        <f>(Table716[[#This Row],[time]]-2)*2</f>
        <v>0.90840000000000032</v>
      </c>
      <c r="AG47">
        <v>77.641499999999994</v>
      </c>
      <c r="AH47">
        <v>42.564100000000003</v>
      </c>
      <c r="AI47">
        <f>Table716[[#This Row],[CFNM]]/Table716[[#This Row],[CAREA]]</f>
        <v>0.54821326223733446</v>
      </c>
      <c r="AJ47">
        <v>2.4542000000000002</v>
      </c>
      <c r="AK47">
        <f>(Table817[[#This Row],[time]]-2)*2</f>
        <v>0.90840000000000032</v>
      </c>
      <c r="AL47">
        <v>80.708399999999997</v>
      </c>
      <c r="AM47">
        <v>10.4414</v>
      </c>
      <c r="AN47">
        <f>Table817[[#This Row],[CFNM]]/Table817[[#This Row],[CAREA]]</f>
        <v>0.12937191172170431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89.427999999999997</v>
      </c>
      <c r="D48">
        <v>30.504100000000001</v>
      </c>
      <c r="E48">
        <f>Table110[[#This Row],[CFNM]]/Table110[[#This Row],[CAREA]]</f>
        <v>0.34110233931207229</v>
      </c>
      <c r="F48">
        <v>2.5061499999999999</v>
      </c>
      <c r="G48">
        <f>(Table211[[#This Row],[time]]-2)*2</f>
        <v>1.0122999999999998</v>
      </c>
      <c r="H48">
        <v>60.281700000000001</v>
      </c>
      <c r="I48">
        <v>1.59045E-3</v>
      </c>
      <c r="J48">
        <f>Table211[[#This Row],[CFNM]]/Table211[[#This Row],[CAREA]]</f>
        <v>2.6383628862490607E-5</v>
      </c>
      <c r="K48">
        <v>2.5061499999999999</v>
      </c>
      <c r="L48">
        <f>(Table312[[#This Row],[time]]-2)*2</f>
        <v>1.0122999999999998</v>
      </c>
      <c r="M48">
        <v>83.785700000000006</v>
      </c>
      <c r="N48">
        <v>30.890499999999999</v>
      </c>
      <c r="O48">
        <f>Table312[[#This Row],[CFNM]]/Table312[[#This Row],[CAREA]]</f>
        <v>0.36868463234179577</v>
      </c>
      <c r="P48">
        <v>2.5061499999999999</v>
      </c>
      <c r="Q48">
        <f>(Table413[[#This Row],[time]]-2)*2</f>
        <v>1.0122999999999998</v>
      </c>
      <c r="R48">
        <v>82.008200000000002</v>
      </c>
      <c r="S48">
        <v>2.1680800000000002E-3</v>
      </c>
      <c r="T48">
        <f>Table413[[#This Row],[CFNM]]/Table413[[#This Row],[CAREA]]</f>
        <v>2.6437356264373564E-5</v>
      </c>
      <c r="U48">
        <v>2.5061499999999999</v>
      </c>
      <c r="V48">
        <f>(Table514[[#This Row],[time]]-2)*2</f>
        <v>1.0122999999999998</v>
      </c>
      <c r="W48">
        <v>72.140600000000006</v>
      </c>
      <c r="X48">
        <v>34.154699999999998</v>
      </c>
      <c r="Y48">
        <f>Table514[[#This Row],[CFNM]]/Table514[[#This Row],[CAREA]]</f>
        <v>0.47344629792377657</v>
      </c>
      <c r="Z48">
        <v>2.5061499999999999</v>
      </c>
      <c r="AA48">
        <f>(Table615[[#This Row],[time]]-2)*2</f>
        <v>1.0122999999999998</v>
      </c>
      <c r="AB48">
        <v>91.855699999999999</v>
      </c>
      <c r="AC48">
        <v>8.3345400000000005</v>
      </c>
      <c r="AD48">
        <f>Table615[[#This Row],[CFNM]]/Table615[[#This Row],[CAREA]]</f>
        <v>9.0735142184970557E-2</v>
      </c>
      <c r="AE48">
        <v>2.5061499999999999</v>
      </c>
      <c r="AF48">
        <f>(Table716[[#This Row],[time]]-2)*2</f>
        <v>1.0122999999999998</v>
      </c>
      <c r="AG48">
        <v>77.539199999999994</v>
      </c>
      <c r="AH48">
        <v>45.7104</v>
      </c>
      <c r="AI48">
        <f>Table716[[#This Row],[CFNM]]/Table716[[#This Row],[CAREA]]</f>
        <v>0.58951343320539806</v>
      </c>
      <c r="AJ48">
        <v>2.5061499999999999</v>
      </c>
      <c r="AK48">
        <f>(Table817[[#This Row],[time]]-2)*2</f>
        <v>1.0122999999999998</v>
      </c>
      <c r="AL48">
        <v>80.1965</v>
      </c>
      <c r="AM48">
        <v>9.7955699999999997</v>
      </c>
      <c r="AN48">
        <f>Table817[[#This Row],[CFNM]]/Table817[[#This Row],[CAREA]]</f>
        <v>0.12214460730829899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88.6417</v>
      </c>
      <c r="D49">
        <v>34.068899999999999</v>
      </c>
      <c r="E49">
        <f>Table110[[#This Row],[CFNM]]/Table110[[#This Row],[CAREA]]</f>
        <v>0.38434393744704803</v>
      </c>
      <c r="F49">
        <v>2.5507599999999999</v>
      </c>
      <c r="G49">
        <f>(Table211[[#This Row],[time]]-2)*2</f>
        <v>1.1015199999999998</v>
      </c>
      <c r="H49">
        <v>52.41</v>
      </c>
      <c r="I49">
        <v>1.15281E-3</v>
      </c>
      <c r="J49">
        <f>Table211[[#This Row],[CFNM]]/Table211[[#This Row],[CAREA]]</f>
        <v>2.1995993131081857E-5</v>
      </c>
      <c r="K49">
        <v>2.5507599999999999</v>
      </c>
      <c r="L49">
        <f>(Table312[[#This Row],[time]]-2)*2</f>
        <v>1.1015199999999998</v>
      </c>
      <c r="M49">
        <v>83.014499999999998</v>
      </c>
      <c r="N49">
        <v>34.578400000000002</v>
      </c>
      <c r="O49">
        <f>Table312[[#This Row],[CFNM]]/Table312[[#This Row],[CAREA]]</f>
        <v>0.41653446084720142</v>
      </c>
      <c r="P49">
        <v>2.5507599999999999</v>
      </c>
      <c r="Q49">
        <f>(Table413[[#This Row],[time]]-2)*2</f>
        <v>1.1015199999999998</v>
      </c>
      <c r="R49">
        <v>75.385999999999996</v>
      </c>
      <c r="S49">
        <v>1.68428E-3</v>
      </c>
      <c r="T49">
        <f>Table413[[#This Row],[CFNM]]/Table413[[#This Row],[CAREA]]</f>
        <v>2.2342079431194123E-5</v>
      </c>
      <c r="U49">
        <v>2.5507599999999999</v>
      </c>
      <c r="V49">
        <f>(Table514[[#This Row],[time]]-2)*2</f>
        <v>1.1015199999999998</v>
      </c>
      <c r="W49">
        <v>70.526300000000006</v>
      </c>
      <c r="X49">
        <v>37.792700000000004</v>
      </c>
      <c r="Y49">
        <f>Table514[[#This Row],[CFNM]]/Table514[[#This Row],[CAREA]]</f>
        <v>0.53586676176121528</v>
      </c>
      <c r="Z49">
        <v>2.5507599999999999</v>
      </c>
      <c r="AA49">
        <f>(Table615[[#This Row],[time]]-2)*2</f>
        <v>1.1015199999999998</v>
      </c>
      <c r="AB49">
        <v>91.999099999999999</v>
      </c>
      <c r="AC49">
        <v>6.7959100000000001</v>
      </c>
      <c r="AD49">
        <f>Table615[[#This Row],[CFNM]]/Table615[[#This Row],[CAREA]]</f>
        <v>7.3869309591072088E-2</v>
      </c>
      <c r="AE49">
        <v>2.5507599999999999</v>
      </c>
      <c r="AF49">
        <f>(Table716[[#This Row],[time]]-2)*2</f>
        <v>1.1015199999999998</v>
      </c>
      <c r="AG49">
        <v>77.233400000000003</v>
      </c>
      <c r="AH49">
        <v>48.989699999999999</v>
      </c>
      <c r="AI49">
        <f>Table716[[#This Row],[CFNM]]/Table716[[#This Row],[CAREA]]</f>
        <v>0.63430717798258263</v>
      </c>
      <c r="AJ49">
        <v>2.5507599999999999</v>
      </c>
      <c r="AK49">
        <f>(Table817[[#This Row],[time]]-2)*2</f>
        <v>1.1015199999999998</v>
      </c>
      <c r="AL49">
        <v>79.587100000000007</v>
      </c>
      <c r="AM49">
        <v>8.9908900000000003</v>
      </c>
      <c r="AN49">
        <f>Table817[[#This Row],[CFNM]]/Table817[[#This Row],[CAREA]]</f>
        <v>0.11296918721752645</v>
      </c>
    </row>
    <row r="50" spans="1:40" x14ac:dyDescent="0.3">
      <c r="A50">
        <v>2.60453</v>
      </c>
      <c r="B50">
        <f>(Table110[[#This Row],[time]]-2)*2</f>
        <v>1.20906</v>
      </c>
      <c r="C50">
        <v>87.604600000000005</v>
      </c>
      <c r="D50">
        <v>37.8645</v>
      </c>
      <c r="E50">
        <f>Table110[[#This Row],[CFNM]]/Table110[[#This Row],[CAREA]]</f>
        <v>0.43222045417706373</v>
      </c>
      <c r="F50">
        <v>2.60453</v>
      </c>
      <c r="G50">
        <f>(Table211[[#This Row],[time]]-2)*2</f>
        <v>1.20906</v>
      </c>
      <c r="H50">
        <v>45.259099999999997</v>
      </c>
      <c r="I50">
        <v>8.35598E-4</v>
      </c>
      <c r="J50">
        <f>Table211[[#This Row],[CFNM]]/Table211[[#This Row],[CAREA]]</f>
        <v>1.8462541234801399E-5</v>
      </c>
      <c r="K50">
        <v>2.60453</v>
      </c>
      <c r="L50">
        <f>(Table312[[#This Row],[time]]-2)*2</f>
        <v>1.20906</v>
      </c>
      <c r="M50">
        <v>82.36</v>
      </c>
      <c r="N50">
        <v>37.894599999999997</v>
      </c>
      <c r="O50">
        <f>Table312[[#This Row],[CFNM]]/Table312[[#This Row],[CAREA]]</f>
        <v>0.46010927634774157</v>
      </c>
      <c r="P50">
        <v>2.60453</v>
      </c>
      <c r="Q50">
        <f>(Table413[[#This Row],[time]]-2)*2</f>
        <v>1.20906</v>
      </c>
      <c r="R50">
        <v>69.048400000000001</v>
      </c>
      <c r="S50">
        <v>1.35643E-3</v>
      </c>
      <c r="T50">
        <f>Table413[[#This Row],[CFNM]]/Table413[[#This Row],[CAREA]]</f>
        <v>1.9644626088367E-5</v>
      </c>
      <c r="U50">
        <v>2.60453</v>
      </c>
      <c r="V50">
        <f>(Table514[[#This Row],[time]]-2)*2</f>
        <v>1.20906</v>
      </c>
      <c r="W50">
        <v>69.122299999999996</v>
      </c>
      <c r="X50">
        <v>41.224499999999999</v>
      </c>
      <c r="Y50">
        <f>Table514[[#This Row],[CFNM]]/Table514[[#This Row],[CAREA]]</f>
        <v>0.59639942536634349</v>
      </c>
      <c r="Z50">
        <v>2.60453</v>
      </c>
      <c r="AA50">
        <f>(Table615[[#This Row],[time]]-2)*2</f>
        <v>1.20906</v>
      </c>
      <c r="AB50">
        <v>91.256799999999998</v>
      </c>
      <c r="AC50">
        <v>5.7426899999999996</v>
      </c>
      <c r="AD50">
        <f>Table615[[#This Row],[CFNM]]/Table615[[#This Row],[CAREA]]</f>
        <v>6.2928899545020206E-2</v>
      </c>
      <c r="AE50">
        <v>2.60453</v>
      </c>
      <c r="AF50">
        <f>(Table716[[#This Row],[time]]-2)*2</f>
        <v>1.20906</v>
      </c>
      <c r="AG50">
        <v>77.260800000000003</v>
      </c>
      <c r="AH50">
        <v>52.024999999999999</v>
      </c>
      <c r="AI50">
        <f>Table716[[#This Row],[CFNM]]/Table716[[#This Row],[CAREA]]</f>
        <v>0.67336864231278992</v>
      </c>
      <c r="AJ50">
        <v>2.60453</v>
      </c>
      <c r="AK50">
        <f>(Table817[[#This Row],[time]]-2)*2</f>
        <v>1.20906</v>
      </c>
      <c r="AL50">
        <v>78.949399999999997</v>
      </c>
      <c r="AM50">
        <v>8.2136999999999993</v>
      </c>
      <c r="AN50">
        <f>Table817[[#This Row],[CFNM]]/Table817[[#This Row],[CAREA]]</f>
        <v>0.10403752276774744</v>
      </c>
    </row>
    <row r="51" spans="1:40" x14ac:dyDescent="0.3">
      <c r="A51">
        <v>2.65273</v>
      </c>
      <c r="B51">
        <f>(Table110[[#This Row],[time]]-2)*2</f>
        <v>1.3054600000000001</v>
      </c>
      <c r="C51">
        <v>86.882400000000004</v>
      </c>
      <c r="D51">
        <v>40.250399999999999</v>
      </c>
      <c r="E51">
        <f>Table110[[#This Row],[CFNM]]/Table110[[#This Row],[CAREA]]</f>
        <v>0.46327449517969116</v>
      </c>
      <c r="F51">
        <v>2.65273</v>
      </c>
      <c r="G51">
        <f>(Table211[[#This Row],[time]]-2)*2</f>
        <v>1.3054600000000001</v>
      </c>
      <c r="H51">
        <v>39.6706</v>
      </c>
      <c r="I51">
        <v>6.8429099999999996E-4</v>
      </c>
      <c r="J51">
        <f>Table211[[#This Row],[CFNM]]/Table211[[#This Row],[CAREA]]</f>
        <v>1.7249323176357302E-5</v>
      </c>
      <c r="K51">
        <v>2.65273</v>
      </c>
      <c r="L51">
        <f>(Table312[[#This Row],[time]]-2)*2</f>
        <v>1.3054600000000001</v>
      </c>
      <c r="M51">
        <v>82.008899999999997</v>
      </c>
      <c r="N51">
        <v>39.832599999999999</v>
      </c>
      <c r="O51">
        <f>Table312[[#This Row],[CFNM]]/Table312[[#This Row],[CAREA]]</f>
        <v>0.48571069725359078</v>
      </c>
      <c r="P51">
        <v>2.65273</v>
      </c>
      <c r="Q51">
        <f>(Table413[[#This Row],[time]]-2)*2</f>
        <v>1.3054600000000001</v>
      </c>
      <c r="R51">
        <v>63.618299999999998</v>
      </c>
      <c r="S51">
        <v>1.1914600000000001E-3</v>
      </c>
      <c r="T51">
        <f>Table413[[#This Row],[CFNM]]/Table413[[#This Row],[CAREA]]</f>
        <v>1.8728259007235341E-5</v>
      </c>
      <c r="U51">
        <v>2.65273</v>
      </c>
      <c r="V51">
        <f>(Table514[[#This Row],[time]]-2)*2</f>
        <v>1.3054600000000001</v>
      </c>
      <c r="W51">
        <v>68.618899999999996</v>
      </c>
      <c r="X51">
        <v>43.245800000000003</v>
      </c>
      <c r="Y51">
        <f>Table514[[#This Row],[CFNM]]/Table514[[#This Row],[CAREA]]</f>
        <v>0.63023161257321236</v>
      </c>
      <c r="Z51">
        <v>2.65273</v>
      </c>
      <c r="AA51">
        <f>(Table615[[#This Row],[time]]-2)*2</f>
        <v>1.3054600000000001</v>
      </c>
      <c r="AB51">
        <v>90.991100000000003</v>
      </c>
      <c r="AC51">
        <v>5.2254699999999996</v>
      </c>
      <c r="AD51">
        <f>Table615[[#This Row],[CFNM]]/Table615[[#This Row],[CAREA]]</f>
        <v>5.7428363872950208E-2</v>
      </c>
      <c r="AE51">
        <v>2.65273</v>
      </c>
      <c r="AF51">
        <f>(Table716[[#This Row],[time]]-2)*2</f>
        <v>1.3054600000000001</v>
      </c>
      <c r="AG51">
        <v>77.222499999999997</v>
      </c>
      <c r="AH51">
        <v>53.884300000000003</v>
      </c>
      <c r="AI51">
        <f>Table716[[#This Row],[CFNM]]/Table716[[#This Row],[CAREA]]</f>
        <v>0.69777979215902108</v>
      </c>
      <c r="AJ51">
        <v>2.65273</v>
      </c>
      <c r="AK51">
        <f>(Table817[[#This Row],[time]]-2)*2</f>
        <v>1.3054600000000001</v>
      </c>
      <c r="AL51">
        <v>78.416200000000003</v>
      </c>
      <c r="AM51">
        <v>7.7434399999999997</v>
      </c>
      <c r="AN51">
        <f>Table817[[#This Row],[CFNM]]/Table817[[#This Row],[CAREA]]</f>
        <v>9.874796279340238E-2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84.856200000000001</v>
      </c>
      <c r="D52">
        <v>44.096600000000002</v>
      </c>
      <c r="E52">
        <f>Table110[[#This Row],[CFNM]]/Table110[[#This Row],[CAREA]]</f>
        <v>0.51966267638663999</v>
      </c>
      <c r="F52">
        <v>2.7006199999999998</v>
      </c>
      <c r="G52">
        <f>(Table211[[#This Row],[time]]-2)*2</f>
        <v>1.4012399999999996</v>
      </c>
      <c r="H52">
        <v>33.406599999999997</v>
      </c>
      <c r="I52">
        <v>4.8721600000000001E-4</v>
      </c>
      <c r="J52">
        <f>Table211[[#This Row],[CFNM]]/Table211[[#This Row],[CAREA]]</f>
        <v>1.4584423437284849E-5</v>
      </c>
      <c r="K52">
        <v>2.7006199999999998</v>
      </c>
      <c r="L52">
        <f>(Table312[[#This Row],[time]]-2)*2</f>
        <v>1.4012399999999996</v>
      </c>
      <c r="M52">
        <v>81.374499999999998</v>
      </c>
      <c r="N52">
        <v>42.818300000000001</v>
      </c>
      <c r="O52">
        <f>Table312[[#This Row],[CFNM]]/Table312[[#This Row],[CAREA]]</f>
        <v>0.52618817934365192</v>
      </c>
      <c r="P52">
        <v>2.7006199999999998</v>
      </c>
      <c r="Q52">
        <f>(Table413[[#This Row],[time]]-2)*2</f>
        <v>1.4012399999999996</v>
      </c>
      <c r="R52">
        <v>51.693399999999997</v>
      </c>
      <c r="S52">
        <v>9.6980299999999998E-4</v>
      </c>
      <c r="T52">
        <f>Table413[[#This Row],[CFNM]]/Table413[[#This Row],[CAREA]]</f>
        <v>1.8760673509577627E-5</v>
      </c>
      <c r="U52">
        <v>2.7006199999999998</v>
      </c>
      <c r="V52">
        <f>(Table514[[#This Row],[time]]-2)*2</f>
        <v>1.4012399999999996</v>
      </c>
      <c r="W52">
        <v>67.606700000000004</v>
      </c>
      <c r="X52">
        <v>46.4694</v>
      </c>
      <c r="Y52">
        <f>Table514[[#This Row],[CFNM]]/Table514[[#This Row],[CAREA]]</f>
        <v>0.6873490349329282</v>
      </c>
      <c r="Z52">
        <v>2.7006199999999998</v>
      </c>
      <c r="AA52">
        <f>(Table615[[#This Row],[time]]-2)*2</f>
        <v>1.4012399999999996</v>
      </c>
      <c r="AB52">
        <v>90.890900000000002</v>
      </c>
      <c r="AC52">
        <v>4.4941300000000002</v>
      </c>
      <c r="AD52">
        <f>Table615[[#This Row],[CFNM]]/Table615[[#This Row],[CAREA]]</f>
        <v>4.9445324009334268E-2</v>
      </c>
      <c r="AE52">
        <v>2.7006199999999998</v>
      </c>
      <c r="AF52">
        <f>(Table716[[#This Row],[time]]-2)*2</f>
        <v>1.4012399999999996</v>
      </c>
      <c r="AG52">
        <v>77.058099999999996</v>
      </c>
      <c r="AH52">
        <v>56.922800000000002</v>
      </c>
      <c r="AI52">
        <f>Table716[[#This Row],[CFNM]]/Table716[[#This Row],[CAREA]]</f>
        <v>0.73869976031072659</v>
      </c>
      <c r="AJ52">
        <v>2.7006199999999998</v>
      </c>
      <c r="AK52">
        <f>(Table817[[#This Row],[time]]-2)*2</f>
        <v>1.4012399999999996</v>
      </c>
      <c r="AL52">
        <v>77.703400000000002</v>
      </c>
      <c r="AM52">
        <v>6.9793200000000004</v>
      </c>
      <c r="AN52">
        <f>Table817[[#This Row],[CFNM]]/Table817[[#This Row],[CAREA]]</f>
        <v>8.9820007876103239E-2</v>
      </c>
    </row>
    <row r="53" spans="1:40" x14ac:dyDescent="0.3">
      <c r="A53">
        <v>2.75176</v>
      </c>
      <c r="B53">
        <f>(Table110[[#This Row],[time]]-2)*2</f>
        <v>1.50352</v>
      </c>
      <c r="C53">
        <v>83.954700000000003</v>
      </c>
      <c r="D53">
        <v>46.741900000000001</v>
      </c>
      <c r="E53">
        <f>Table110[[#This Row],[CFNM]]/Table110[[#This Row],[CAREA]]</f>
        <v>0.55675143857342113</v>
      </c>
      <c r="F53">
        <v>2.75176</v>
      </c>
      <c r="G53">
        <f>(Table211[[#This Row],[time]]-2)*2</f>
        <v>1.50352</v>
      </c>
      <c r="H53">
        <v>28.888200000000001</v>
      </c>
      <c r="I53">
        <v>3.8572999999999998E-4</v>
      </c>
      <c r="J53">
        <f>Table211[[#This Row],[CFNM]]/Table211[[#This Row],[CAREA]]</f>
        <v>1.3352510713717017E-5</v>
      </c>
      <c r="K53">
        <v>2.75176</v>
      </c>
      <c r="L53">
        <f>(Table312[[#This Row],[time]]-2)*2</f>
        <v>1.50352</v>
      </c>
      <c r="M53">
        <v>80.836100000000002</v>
      </c>
      <c r="N53">
        <v>44.776600000000002</v>
      </c>
      <c r="O53">
        <f>Table312[[#This Row],[CFNM]]/Table312[[#This Row],[CAREA]]</f>
        <v>0.55391836073239553</v>
      </c>
      <c r="P53">
        <v>2.75176</v>
      </c>
      <c r="Q53">
        <f>(Table413[[#This Row],[time]]-2)*2</f>
        <v>1.50352</v>
      </c>
      <c r="R53">
        <v>45.434899999999999</v>
      </c>
      <c r="S53">
        <v>8.4637999999999998E-4</v>
      </c>
      <c r="T53">
        <f>Table413[[#This Row],[CFNM]]/Table413[[#This Row],[CAREA]]</f>
        <v>1.8628411199320347E-5</v>
      </c>
      <c r="U53">
        <v>2.75176</v>
      </c>
      <c r="V53">
        <f>(Table514[[#This Row],[time]]-2)*2</f>
        <v>1.50352</v>
      </c>
      <c r="W53">
        <v>66.992099999999994</v>
      </c>
      <c r="X53">
        <v>48.668999999999997</v>
      </c>
      <c r="Y53">
        <f>Table514[[#This Row],[CFNM]]/Table514[[#This Row],[CAREA]]</f>
        <v>0.72648864567613203</v>
      </c>
      <c r="Z53">
        <v>2.75176</v>
      </c>
      <c r="AA53">
        <f>(Table615[[#This Row],[time]]-2)*2</f>
        <v>1.50352</v>
      </c>
      <c r="AB53">
        <v>90.623000000000005</v>
      </c>
      <c r="AC53">
        <v>4.0188899999999999</v>
      </c>
      <c r="AD53">
        <f>Table615[[#This Row],[CFNM]]/Table615[[#This Row],[CAREA]]</f>
        <v>4.4347351113955616E-2</v>
      </c>
      <c r="AE53">
        <v>2.75176</v>
      </c>
      <c r="AF53">
        <f>(Table716[[#This Row],[time]]-2)*2</f>
        <v>1.50352</v>
      </c>
      <c r="AG53">
        <v>76.921499999999995</v>
      </c>
      <c r="AH53">
        <v>59.016500000000001</v>
      </c>
      <c r="AI53">
        <f>Table716[[#This Row],[CFNM]]/Table716[[#This Row],[CAREA]]</f>
        <v>0.76723022821967857</v>
      </c>
      <c r="AJ53">
        <v>2.75176</v>
      </c>
      <c r="AK53">
        <f>(Table817[[#This Row],[time]]-2)*2</f>
        <v>1.50352</v>
      </c>
      <c r="AL53">
        <v>77.215100000000007</v>
      </c>
      <c r="AM53">
        <v>6.48712</v>
      </c>
      <c r="AN53">
        <f>Table817[[#This Row],[CFNM]]/Table817[[#This Row],[CAREA]]</f>
        <v>8.4013619097818945E-2</v>
      </c>
    </row>
    <row r="54" spans="1:40" x14ac:dyDescent="0.3">
      <c r="A54">
        <v>2.80444</v>
      </c>
      <c r="B54">
        <f>(Table110[[#This Row],[time]]-2)*2</f>
        <v>1.6088800000000001</v>
      </c>
      <c r="C54">
        <v>82.729299999999995</v>
      </c>
      <c r="D54">
        <v>49.685299999999998</v>
      </c>
      <c r="E54">
        <f>Table110[[#This Row],[CFNM]]/Table110[[#This Row],[CAREA]]</f>
        <v>0.60057682102955057</v>
      </c>
      <c r="F54">
        <v>2.80444</v>
      </c>
      <c r="G54">
        <f>(Table211[[#This Row],[time]]-2)*2</f>
        <v>1.6088800000000001</v>
      </c>
      <c r="H54">
        <v>22.688800000000001</v>
      </c>
      <c r="I54">
        <v>2.97375E-4</v>
      </c>
      <c r="J54">
        <f>Table211[[#This Row],[CFNM]]/Table211[[#This Row],[CAREA]]</f>
        <v>1.3106686999753182E-5</v>
      </c>
      <c r="K54">
        <v>2.80444</v>
      </c>
      <c r="L54">
        <f>(Table312[[#This Row],[time]]-2)*2</f>
        <v>1.6088800000000001</v>
      </c>
      <c r="M54">
        <v>80.360200000000006</v>
      </c>
      <c r="N54">
        <v>46.9148</v>
      </c>
      <c r="O54">
        <f>Table312[[#This Row],[CFNM]]/Table312[[#This Row],[CAREA]]</f>
        <v>0.5838064116316285</v>
      </c>
      <c r="P54">
        <v>2.80444</v>
      </c>
      <c r="Q54">
        <f>(Table413[[#This Row],[time]]-2)*2</f>
        <v>1.6088800000000001</v>
      </c>
      <c r="R54">
        <v>40.414900000000003</v>
      </c>
      <c r="S54">
        <v>7.3404000000000004E-4</v>
      </c>
      <c r="T54">
        <f>Table413[[#This Row],[CFNM]]/Table413[[#This Row],[CAREA]]</f>
        <v>1.8162608344942089E-5</v>
      </c>
      <c r="U54">
        <v>2.80444</v>
      </c>
      <c r="V54">
        <f>(Table514[[#This Row],[time]]-2)*2</f>
        <v>1.6088800000000001</v>
      </c>
      <c r="W54">
        <v>66.067800000000005</v>
      </c>
      <c r="X54">
        <v>51.184199999999997</v>
      </c>
      <c r="Y54">
        <f>Table514[[#This Row],[CFNM]]/Table514[[#This Row],[CAREA]]</f>
        <v>0.77472233069664787</v>
      </c>
      <c r="Z54">
        <v>2.80444</v>
      </c>
      <c r="AA54">
        <f>(Table615[[#This Row],[time]]-2)*2</f>
        <v>1.6088800000000001</v>
      </c>
      <c r="AB54">
        <v>90.141300000000001</v>
      </c>
      <c r="AC54">
        <v>3.5445000000000002</v>
      </c>
      <c r="AD54">
        <f>Table615[[#This Row],[CFNM]]/Table615[[#This Row],[CAREA]]</f>
        <v>3.9321598423807953E-2</v>
      </c>
      <c r="AE54">
        <v>2.80444</v>
      </c>
      <c r="AF54">
        <f>(Table716[[#This Row],[time]]-2)*2</f>
        <v>1.6088800000000001</v>
      </c>
      <c r="AG54">
        <v>76.624099999999999</v>
      </c>
      <c r="AH54">
        <v>61.447600000000001</v>
      </c>
      <c r="AI54">
        <f>Table716[[#This Row],[CFNM]]/Table716[[#This Row],[CAREA]]</f>
        <v>0.8019356834207515</v>
      </c>
      <c r="AJ54">
        <v>2.80444</v>
      </c>
      <c r="AK54">
        <f>(Table817[[#This Row],[time]]-2)*2</f>
        <v>1.6088800000000001</v>
      </c>
      <c r="AL54">
        <v>76.738799999999998</v>
      </c>
      <c r="AM54">
        <v>5.9453199999999997</v>
      </c>
      <c r="AN54">
        <f>Table817[[#This Row],[CFNM]]/Table817[[#This Row],[CAREA]]</f>
        <v>7.7474758531538152E-2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81.581400000000002</v>
      </c>
      <c r="D55">
        <v>52.936599999999999</v>
      </c>
      <c r="E55">
        <f>Table110[[#This Row],[CFNM]]/Table110[[#This Row],[CAREA]]</f>
        <v>0.64888074977874854</v>
      </c>
      <c r="F55">
        <v>2.8583699999999999</v>
      </c>
      <c r="G55">
        <f>(Table211[[#This Row],[time]]-2)*2</f>
        <v>1.7167399999999997</v>
      </c>
      <c r="H55">
        <v>18.6404</v>
      </c>
      <c r="I55">
        <v>2.25992E-4</v>
      </c>
      <c r="J55">
        <f>Table211[[#This Row],[CFNM]]/Table211[[#This Row],[CAREA]]</f>
        <v>1.2123774167936311E-5</v>
      </c>
      <c r="K55">
        <v>2.8583699999999999</v>
      </c>
      <c r="L55">
        <f>(Table312[[#This Row],[time]]-2)*2</f>
        <v>1.7167399999999997</v>
      </c>
      <c r="M55">
        <v>79.847999999999999</v>
      </c>
      <c r="N55">
        <v>49.101100000000002</v>
      </c>
      <c r="O55">
        <f>Table312[[#This Row],[CFNM]]/Table312[[#This Row],[CAREA]]</f>
        <v>0.61493212102995698</v>
      </c>
      <c r="P55">
        <v>2.8583699999999999</v>
      </c>
      <c r="Q55">
        <f>(Table413[[#This Row],[time]]-2)*2</f>
        <v>1.7167399999999997</v>
      </c>
      <c r="R55">
        <v>33.927300000000002</v>
      </c>
      <c r="S55">
        <v>6.2832399999999998E-4</v>
      </c>
      <c r="T55">
        <f>Table413[[#This Row],[CFNM]]/Table413[[#This Row],[CAREA]]</f>
        <v>1.8519717159927255E-5</v>
      </c>
      <c r="U55">
        <v>2.8583699999999999</v>
      </c>
      <c r="V55">
        <f>(Table514[[#This Row],[time]]-2)*2</f>
        <v>1.7167399999999997</v>
      </c>
      <c r="W55">
        <v>64.115799999999993</v>
      </c>
      <c r="X55">
        <v>53.917900000000003</v>
      </c>
      <c r="Y55">
        <f>Table514[[#This Row],[CFNM]]/Table514[[#This Row],[CAREA]]</f>
        <v>0.84094560155219167</v>
      </c>
      <c r="Z55">
        <v>2.8583699999999999</v>
      </c>
      <c r="AA55">
        <f>(Table615[[#This Row],[time]]-2)*2</f>
        <v>1.7167399999999997</v>
      </c>
      <c r="AB55">
        <v>89.441299999999998</v>
      </c>
      <c r="AC55">
        <v>2.9959799999999999</v>
      </c>
      <c r="AD55">
        <f>Table615[[#This Row],[CFNM]]/Table615[[#This Row],[CAREA]]</f>
        <v>3.349660615398032E-2</v>
      </c>
      <c r="AE55">
        <v>2.8583699999999999</v>
      </c>
      <c r="AF55">
        <f>(Table716[[#This Row],[time]]-2)*2</f>
        <v>1.7167399999999997</v>
      </c>
      <c r="AG55">
        <v>75.813199999999995</v>
      </c>
      <c r="AH55">
        <v>64.164400000000001</v>
      </c>
      <c r="AI55">
        <f>Table716[[#This Row],[CFNM]]/Table716[[#This Row],[CAREA]]</f>
        <v>0.84634865696211226</v>
      </c>
      <c r="AJ55">
        <v>2.8583699999999999</v>
      </c>
      <c r="AK55">
        <f>(Table817[[#This Row],[time]]-2)*2</f>
        <v>1.7167399999999997</v>
      </c>
      <c r="AL55">
        <v>75.940799999999996</v>
      </c>
      <c r="AM55">
        <v>5.3197400000000004</v>
      </c>
      <c r="AN55">
        <f>Table817[[#This Row],[CFNM]]/Table817[[#This Row],[CAREA]]</f>
        <v>7.0051145102500906E-2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80.017200000000003</v>
      </c>
      <c r="D56">
        <v>55.958300000000001</v>
      </c>
      <c r="E56">
        <f>Table110[[#This Row],[CFNM]]/Table110[[#This Row],[CAREA]]</f>
        <v>0.699328394395205</v>
      </c>
      <c r="F56">
        <v>2.9134199999999999</v>
      </c>
      <c r="G56">
        <f>(Table211[[#This Row],[time]]-2)*2</f>
        <v>1.8268399999999998</v>
      </c>
      <c r="H56">
        <v>14.064500000000001</v>
      </c>
      <c r="I56">
        <v>1.7121700000000001E-4</v>
      </c>
      <c r="J56">
        <f>Table211[[#This Row],[CFNM]]/Table211[[#This Row],[CAREA]]</f>
        <v>1.2173699740481355E-5</v>
      </c>
      <c r="K56">
        <v>2.9134199999999999</v>
      </c>
      <c r="L56">
        <f>(Table312[[#This Row],[time]]-2)*2</f>
        <v>1.8268399999999998</v>
      </c>
      <c r="M56">
        <v>79.442899999999995</v>
      </c>
      <c r="N56">
        <v>51.079599999999999</v>
      </c>
      <c r="O56">
        <f>Table312[[#This Row],[CFNM]]/Table312[[#This Row],[CAREA]]</f>
        <v>0.64297249974509996</v>
      </c>
      <c r="P56">
        <v>2.9134199999999999</v>
      </c>
      <c r="Q56">
        <f>(Table413[[#This Row],[time]]-2)*2</f>
        <v>1.8268399999999998</v>
      </c>
      <c r="R56">
        <v>33.411499999999997</v>
      </c>
      <c r="S56">
        <v>5.3921199999999996E-4</v>
      </c>
      <c r="T56">
        <f>Table413[[#This Row],[CFNM]]/Table413[[#This Row],[CAREA]]</f>
        <v>1.6138515181898447E-5</v>
      </c>
      <c r="U56">
        <v>2.9134199999999999</v>
      </c>
      <c r="V56">
        <f>(Table514[[#This Row],[time]]-2)*2</f>
        <v>1.8268399999999998</v>
      </c>
      <c r="W56">
        <v>63.210799999999999</v>
      </c>
      <c r="X56">
        <v>56.465699999999998</v>
      </c>
      <c r="Y56">
        <f>Table514[[#This Row],[CFNM]]/Table514[[#This Row],[CAREA]]</f>
        <v>0.89329196909388897</v>
      </c>
      <c r="Z56">
        <v>2.9134199999999999</v>
      </c>
      <c r="AA56">
        <f>(Table615[[#This Row],[time]]-2)*2</f>
        <v>1.8268399999999998</v>
      </c>
      <c r="AB56">
        <v>88.731999999999999</v>
      </c>
      <c r="AC56">
        <v>2.4549300000000001</v>
      </c>
      <c r="AD56">
        <f>Table615[[#This Row],[CFNM]]/Table615[[#This Row],[CAREA]]</f>
        <v>2.7666794392102061E-2</v>
      </c>
      <c r="AE56">
        <v>2.9134199999999999</v>
      </c>
      <c r="AF56">
        <f>(Table716[[#This Row],[time]]-2)*2</f>
        <v>1.8268399999999998</v>
      </c>
      <c r="AG56">
        <v>75.403300000000002</v>
      </c>
      <c r="AH56">
        <v>66.795299999999997</v>
      </c>
      <c r="AI56">
        <f>Table716[[#This Row],[CFNM]]/Table716[[#This Row],[CAREA]]</f>
        <v>0.88584054013551128</v>
      </c>
      <c r="AJ56">
        <v>2.9134199999999999</v>
      </c>
      <c r="AK56">
        <f>(Table817[[#This Row],[time]]-2)*2</f>
        <v>1.8268399999999998</v>
      </c>
      <c r="AL56">
        <v>75.271500000000003</v>
      </c>
      <c r="AM56">
        <v>4.69876</v>
      </c>
      <c r="AN56">
        <f>Table817[[#This Row],[CFNM]]/Table817[[#This Row],[CAREA]]</f>
        <v>6.2424157881801209E-2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79.158500000000004</v>
      </c>
      <c r="D57">
        <v>57.195</v>
      </c>
      <c r="E57">
        <f>Table110[[#This Row],[CFNM]]/Table110[[#This Row],[CAREA]]</f>
        <v>0.72253769336205209</v>
      </c>
      <c r="F57">
        <v>2.9619599999999999</v>
      </c>
      <c r="G57">
        <f>(Table211[[#This Row],[time]]-2)*2</f>
        <v>1.9239199999999999</v>
      </c>
      <c r="H57">
        <v>13.0205</v>
      </c>
      <c r="I57">
        <v>1.53301E-4</v>
      </c>
      <c r="J57">
        <f>Table211[[#This Row],[CFNM]]/Table211[[#This Row],[CAREA]]</f>
        <v>1.1773818209746169E-5</v>
      </c>
      <c r="K57">
        <v>2.9619599999999999</v>
      </c>
      <c r="L57">
        <f>(Table312[[#This Row],[time]]-2)*2</f>
        <v>1.9239199999999999</v>
      </c>
      <c r="M57">
        <v>79.2256</v>
      </c>
      <c r="N57">
        <v>51.8523</v>
      </c>
      <c r="O57">
        <f>Table312[[#This Row],[CFNM]]/Table312[[#This Row],[CAREA]]</f>
        <v>0.65448920550933032</v>
      </c>
      <c r="P57">
        <v>2.9619599999999999</v>
      </c>
      <c r="Q57">
        <f>(Table413[[#This Row],[time]]-2)*2</f>
        <v>1.9239199999999999</v>
      </c>
      <c r="R57">
        <v>31.407699999999998</v>
      </c>
      <c r="S57">
        <v>5.0297000000000004E-4</v>
      </c>
      <c r="T57">
        <f>Table413[[#This Row],[CFNM]]/Table413[[#This Row],[CAREA]]</f>
        <v>1.6014225810868037E-5</v>
      </c>
      <c r="U57">
        <v>2.9619599999999999</v>
      </c>
      <c r="V57">
        <f>(Table514[[#This Row],[time]]-2)*2</f>
        <v>1.9239199999999999</v>
      </c>
      <c r="W57">
        <v>62.552599999999998</v>
      </c>
      <c r="X57">
        <v>57.559600000000003</v>
      </c>
      <c r="Y57">
        <f>Table514[[#This Row],[CFNM]]/Table514[[#This Row],[CAREA]]</f>
        <v>0.92017917720446485</v>
      </c>
      <c r="Z57">
        <v>2.9619599999999999</v>
      </c>
      <c r="AA57">
        <f>(Table615[[#This Row],[time]]-2)*2</f>
        <v>1.9239199999999999</v>
      </c>
      <c r="AB57">
        <v>88.535300000000007</v>
      </c>
      <c r="AC57">
        <v>2.2313800000000001</v>
      </c>
      <c r="AD57">
        <f>Table615[[#This Row],[CFNM]]/Table615[[#This Row],[CAREA]]</f>
        <v>2.5203280499416617E-2</v>
      </c>
      <c r="AE57">
        <v>2.9619599999999999</v>
      </c>
      <c r="AF57">
        <f>(Table716[[#This Row],[time]]-2)*2</f>
        <v>1.9239199999999999</v>
      </c>
      <c r="AG57">
        <v>74.886200000000002</v>
      </c>
      <c r="AH57">
        <v>67.939099999999996</v>
      </c>
      <c r="AI57">
        <f>Table716[[#This Row],[CFNM]]/Table716[[#This Row],[CAREA]]</f>
        <v>0.90723123886643997</v>
      </c>
      <c r="AJ57">
        <v>2.9619599999999999</v>
      </c>
      <c r="AK57">
        <f>(Table817[[#This Row],[time]]-2)*2</f>
        <v>1.9239199999999999</v>
      </c>
      <c r="AL57">
        <v>74.915400000000005</v>
      </c>
      <c r="AM57">
        <v>4.42279</v>
      </c>
      <c r="AN57">
        <f>Table817[[#This Row],[CFNM]]/Table817[[#This Row],[CAREA]]</f>
        <v>5.9037127212829402E-2</v>
      </c>
    </row>
    <row r="58" spans="1:40" x14ac:dyDescent="0.3">
      <c r="A58">
        <v>3</v>
      </c>
      <c r="B58">
        <f>(Table110[[#This Row],[time]]-2)*2</f>
        <v>2</v>
      </c>
      <c r="C58">
        <v>77.650800000000004</v>
      </c>
      <c r="D58">
        <v>59.207500000000003</v>
      </c>
      <c r="E58">
        <f>Table110[[#This Row],[CFNM]]/Table110[[#This Row],[CAREA]]</f>
        <v>0.76248409546327922</v>
      </c>
      <c r="F58">
        <v>3</v>
      </c>
      <c r="G58">
        <f>(Table211[[#This Row],[time]]-2)*2</f>
        <v>2</v>
      </c>
      <c r="H58">
        <v>11.0121</v>
      </c>
      <c r="I58">
        <v>1.25976E-4</v>
      </c>
      <c r="J58">
        <f>Table211[[#This Row],[CFNM]]/Table211[[#This Row],[CAREA]]</f>
        <v>1.143977987849729E-5</v>
      </c>
      <c r="K58">
        <v>3</v>
      </c>
      <c r="L58">
        <f>(Table312[[#This Row],[time]]-2)*2</f>
        <v>2</v>
      </c>
      <c r="M58">
        <v>78.773099999999999</v>
      </c>
      <c r="N58">
        <v>53.112000000000002</v>
      </c>
      <c r="O58">
        <f>Table312[[#This Row],[CFNM]]/Table312[[#This Row],[CAREA]]</f>
        <v>0.67424031807812568</v>
      </c>
      <c r="P58">
        <v>3</v>
      </c>
      <c r="Q58">
        <f>(Table413[[#This Row],[time]]-2)*2</f>
        <v>2</v>
      </c>
      <c r="R58">
        <v>30.163</v>
      </c>
      <c r="S58">
        <v>4.4566000000000001E-4</v>
      </c>
      <c r="T58">
        <f>Table413[[#This Row],[CFNM]]/Table413[[#This Row],[CAREA]]</f>
        <v>1.4775055531611578E-5</v>
      </c>
      <c r="U58">
        <v>3</v>
      </c>
      <c r="V58">
        <f>(Table514[[#This Row],[time]]-2)*2</f>
        <v>2</v>
      </c>
      <c r="W58">
        <v>61.937899999999999</v>
      </c>
      <c r="X58">
        <v>59.445900000000002</v>
      </c>
      <c r="Y58">
        <f>Table514[[#This Row],[CFNM]]/Table514[[#This Row],[CAREA]]</f>
        <v>0.95976615287247391</v>
      </c>
      <c r="Z58">
        <v>3</v>
      </c>
      <c r="AA58">
        <f>(Table615[[#This Row],[time]]-2)*2</f>
        <v>2</v>
      </c>
      <c r="AB58">
        <v>88.168300000000002</v>
      </c>
      <c r="AC58">
        <v>1.9105399999999999</v>
      </c>
      <c r="AD58">
        <f>Table615[[#This Row],[CFNM]]/Table615[[#This Row],[CAREA]]</f>
        <v>2.166923939783346E-2</v>
      </c>
      <c r="AE58">
        <v>3</v>
      </c>
      <c r="AF58">
        <f>(Table716[[#This Row],[time]]-2)*2</f>
        <v>2</v>
      </c>
      <c r="AG58">
        <v>74.552599999999998</v>
      </c>
      <c r="AH58">
        <v>69.939599999999999</v>
      </c>
      <c r="AI58">
        <f>Table716[[#This Row],[CFNM]]/Table716[[#This Row],[CAREA]]</f>
        <v>0.93812422370245974</v>
      </c>
      <c r="AJ58">
        <v>3</v>
      </c>
      <c r="AK58">
        <f>(Table817[[#This Row],[time]]-2)*2</f>
        <v>2</v>
      </c>
      <c r="AL58">
        <v>74.348100000000002</v>
      </c>
      <c r="AM58">
        <v>3.9243800000000002</v>
      </c>
      <c r="AN58">
        <f>Table817[[#This Row],[CFNM]]/Table817[[#This Row],[CAREA]]</f>
        <v>5.2783864012664751E-2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548DF2-8C4D-42A9-8976-58BB067BA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11E04E-40F8-400E-B6C1-B7B49BAD46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4F3B2C-81BF-4D8B-B2C2-6F1CE89012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2020-12-14T00:02:09Z</dcterms:created>
  <dcterms:modified xsi:type="dcterms:W3CDTF">2020-12-14T01:11:57Z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