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turner.FORTLEWIS\OneDrive - Fort Lewis College\Disc\FCMS results\APSlideTether\"/>
    </mc:Choice>
  </mc:AlternateContent>
  <xr:revisionPtr revIDLastSave="27" documentId="8_{0742FD0B-4179-4CDA-883C-DAE76E041543}" xr6:coauthVersionLast="45" xr6:coauthVersionMax="45" xr10:uidLastSave="{6124133F-D72D-42E0-95E9-F6195664C302}"/>
  <bookViews>
    <workbookView xWindow="768" yWindow="768" windowWidth="17280" windowHeight="9024" xr2:uid="{F634B659-747B-4905-BAD5-FBF6DC1E7B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58" i="1" l="1"/>
  <c r="AK58" i="1"/>
  <c r="AI58" i="1"/>
  <c r="AF58" i="1"/>
  <c r="AD58" i="1"/>
  <c r="AA58" i="1"/>
  <c r="Y58" i="1"/>
  <c r="V58" i="1"/>
  <c r="T58" i="1"/>
  <c r="Q58" i="1"/>
  <c r="O58" i="1"/>
  <c r="L58" i="1"/>
  <c r="J58" i="1"/>
  <c r="G58" i="1"/>
  <c r="E58" i="1"/>
  <c r="B58" i="1"/>
  <c r="AN57" i="1"/>
  <c r="AK57" i="1"/>
  <c r="AI57" i="1"/>
  <c r="AF57" i="1"/>
  <c r="AD57" i="1"/>
  <c r="AA57" i="1"/>
  <c r="Y57" i="1"/>
  <c r="V57" i="1"/>
  <c r="T57" i="1"/>
  <c r="Q57" i="1"/>
  <c r="O57" i="1"/>
  <c r="L57" i="1"/>
  <c r="J57" i="1"/>
  <c r="G57" i="1"/>
  <c r="E57" i="1"/>
  <c r="B57" i="1"/>
  <c r="AN56" i="1"/>
  <c r="AK56" i="1"/>
  <c r="AI56" i="1"/>
  <c r="AF56" i="1"/>
  <c r="AD56" i="1"/>
  <c r="AA56" i="1"/>
  <c r="Y56" i="1"/>
  <c r="V56" i="1"/>
  <c r="T56" i="1"/>
  <c r="Q56" i="1"/>
  <c r="O56" i="1"/>
  <c r="L56" i="1"/>
  <c r="J56" i="1"/>
  <c r="G56" i="1"/>
  <c r="E56" i="1"/>
  <c r="B56" i="1"/>
  <c r="AN55" i="1"/>
  <c r="AK55" i="1"/>
  <c r="AI55" i="1"/>
  <c r="AF55" i="1"/>
  <c r="AD55" i="1"/>
  <c r="AA55" i="1"/>
  <c r="Y55" i="1"/>
  <c r="V55" i="1"/>
  <c r="T55" i="1"/>
  <c r="Q55" i="1"/>
  <c r="O55" i="1"/>
  <c r="L55" i="1"/>
  <c r="J55" i="1"/>
  <c r="G55" i="1"/>
  <c r="E55" i="1"/>
  <c r="B55" i="1"/>
  <c r="AN54" i="1"/>
  <c r="AK54" i="1"/>
  <c r="AI54" i="1"/>
  <c r="AF54" i="1"/>
  <c r="AD54" i="1"/>
  <c r="AA54" i="1"/>
  <c r="Y54" i="1"/>
  <c r="V54" i="1"/>
  <c r="T54" i="1"/>
  <c r="Q54" i="1"/>
  <c r="O54" i="1"/>
  <c r="L54" i="1"/>
  <c r="J54" i="1"/>
  <c r="G54" i="1"/>
  <c r="E54" i="1"/>
  <c r="B54" i="1"/>
  <c r="AN53" i="1"/>
  <c r="AK53" i="1"/>
  <c r="AI53" i="1"/>
  <c r="AF53" i="1"/>
  <c r="AD53" i="1"/>
  <c r="AA53" i="1"/>
  <c r="Y53" i="1"/>
  <c r="V53" i="1"/>
  <c r="T53" i="1"/>
  <c r="Q53" i="1"/>
  <c r="O53" i="1"/>
  <c r="L53" i="1"/>
  <c r="J53" i="1"/>
  <c r="G53" i="1"/>
  <c r="E53" i="1"/>
  <c r="B53" i="1"/>
  <c r="AN52" i="1"/>
  <c r="AK52" i="1"/>
  <c r="AI52" i="1"/>
  <c r="AF52" i="1"/>
  <c r="AD52" i="1"/>
  <c r="AA52" i="1"/>
  <c r="Y52" i="1"/>
  <c r="V52" i="1"/>
  <c r="T52" i="1"/>
  <c r="Q52" i="1"/>
  <c r="O52" i="1"/>
  <c r="L52" i="1"/>
  <c r="J52" i="1"/>
  <c r="G52" i="1"/>
  <c r="E52" i="1"/>
  <c r="B52" i="1"/>
  <c r="AN51" i="1"/>
  <c r="AK51" i="1"/>
  <c r="AI51" i="1"/>
  <c r="AF51" i="1"/>
  <c r="AD51" i="1"/>
  <c r="AA51" i="1"/>
  <c r="Y51" i="1"/>
  <c r="V51" i="1"/>
  <c r="T51" i="1"/>
  <c r="Q51" i="1"/>
  <c r="O51" i="1"/>
  <c r="L51" i="1"/>
  <c r="J51" i="1"/>
  <c r="G51" i="1"/>
  <c r="E51" i="1"/>
  <c r="B51" i="1"/>
  <c r="AN50" i="1"/>
  <c r="AK50" i="1"/>
  <c r="AI50" i="1"/>
  <c r="AF50" i="1"/>
  <c r="AD50" i="1"/>
  <c r="AA50" i="1"/>
  <c r="Y50" i="1"/>
  <c r="V50" i="1"/>
  <c r="T50" i="1"/>
  <c r="Q50" i="1"/>
  <c r="O50" i="1"/>
  <c r="L50" i="1"/>
  <c r="J50" i="1"/>
  <c r="G50" i="1"/>
  <c r="E50" i="1"/>
  <c r="B50" i="1"/>
  <c r="AN49" i="1"/>
  <c r="AK49" i="1"/>
  <c r="AI49" i="1"/>
  <c r="AF49" i="1"/>
  <c r="AD49" i="1"/>
  <c r="AA49" i="1"/>
  <c r="Y49" i="1"/>
  <c r="V49" i="1"/>
  <c r="T49" i="1"/>
  <c r="Q49" i="1"/>
  <c r="O49" i="1"/>
  <c r="L49" i="1"/>
  <c r="J49" i="1"/>
  <c r="G49" i="1"/>
  <c r="E49" i="1"/>
  <c r="B49" i="1"/>
  <c r="AN48" i="1"/>
  <c r="AK48" i="1"/>
  <c r="AI48" i="1"/>
  <c r="AF48" i="1"/>
  <c r="AD48" i="1"/>
  <c r="AA48" i="1"/>
  <c r="Y48" i="1"/>
  <c r="V48" i="1"/>
  <c r="T48" i="1"/>
  <c r="Q48" i="1"/>
  <c r="O48" i="1"/>
  <c r="L48" i="1"/>
  <c r="J48" i="1"/>
  <c r="G48" i="1"/>
  <c r="E48" i="1"/>
  <c r="B48" i="1"/>
  <c r="AN47" i="1"/>
  <c r="AK47" i="1"/>
  <c r="AI47" i="1"/>
  <c r="AF47" i="1"/>
  <c r="AD47" i="1"/>
  <c r="AA47" i="1"/>
  <c r="Y47" i="1"/>
  <c r="V47" i="1"/>
  <c r="T47" i="1"/>
  <c r="Q47" i="1"/>
  <c r="O47" i="1"/>
  <c r="L47" i="1"/>
  <c r="J47" i="1"/>
  <c r="G47" i="1"/>
  <c r="E47" i="1"/>
  <c r="B47" i="1"/>
  <c r="AN46" i="1"/>
  <c r="AK46" i="1"/>
  <c r="AI46" i="1"/>
  <c r="AF46" i="1"/>
  <c r="AD46" i="1"/>
  <c r="AA46" i="1"/>
  <c r="Y46" i="1"/>
  <c r="V46" i="1"/>
  <c r="T46" i="1"/>
  <c r="Q46" i="1"/>
  <c r="O46" i="1"/>
  <c r="L46" i="1"/>
  <c r="J46" i="1"/>
  <c r="G46" i="1"/>
  <c r="E46" i="1"/>
  <c r="B46" i="1"/>
  <c r="AN45" i="1"/>
  <c r="AK45" i="1"/>
  <c r="AI45" i="1"/>
  <c r="AF45" i="1"/>
  <c r="AD45" i="1"/>
  <c r="AA45" i="1"/>
  <c r="Y45" i="1"/>
  <c r="V45" i="1"/>
  <c r="T45" i="1"/>
  <c r="Q45" i="1"/>
  <c r="O45" i="1"/>
  <c r="L45" i="1"/>
  <c r="J45" i="1"/>
  <c r="G45" i="1"/>
  <c r="E45" i="1"/>
  <c r="B45" i="1"/>
  <c r="AN44" i="1"/>
  <c r="AK44" i="1"/>
  <c r="AI44" i="1"/>
  <c r="AF44" i="1"/>
  <c r="AD44" i="1"/>
  <c r="AA44" i="1"/>
  <c r="Y44" i="1"/>
  <c r="V44" i="1"/>
  <c r="T44" i="1"/>
  <c r="Q44" i="1"/>
  <c r="O44" i="1"/>
  <c r="L44" i="1"/>
  <c r="J44" i="1"/>
  <c r="G44" i="1"/>
  <c r="E44" i="1"/>
  <c r="B44" i="1"/>
  <c r="AN43" i="1"/>
  <c r="AK43" i="1"/>
  <c r="AI43" i="1"/>
  <c r="AF43" i="1"/>
  <c r="AD43" i="1"/>
  <c r="AA43" i="1"/>
  <c r="Y43" i="1"/>
  <c r="V43" i="1"/>
  <c r="T43" i="1"/>
  <c r="Q43" i="1"/>
  <c r="O43" i="1"/>
  <c r="L43" i="1"/>
  <c r="J43" i="1"/>
  <c r="G43" i="1"/>
  <c r="E43" i="1"/>
  <c r="B43" i="1"/>
  <c r="AN42" i="1"/>
  <c r="AK42" i="1"/>
  <c r="AI42" i="1"/>
  <c r="AF42" i="1"/>
  <c r="AD42" i="1"/>
  <c r="AA42" i="1"/>
  <c r="Y42" i="1"/>
  <c r="V42" i="1"/>
  <c r="T42" i="1"/>
  <c r="Q42" i="1"/>
  <c r="O42" i="1"/>
  <c r="L42" i="1"/>
  <c r="J42" i="1"/>
  <c r="G42" i="1"/>
  <c r="E42" i="1"/>
  <c r="B42" i="1"/>
  <c r="AN41" i="1"/>
  <c r="AK41" i="1"/>
  <c r="AI41" i="1"/>
  <c r="AF41" i="1"/>
  <c r="AD41" i="1"/>
  <c r="AA41" i="1"/>
  <c r="Y41" i="1"/>
  <c r="V41" i="1"/>
  <c r="T41" i="1"/>
  <c r="Q41" i="1"/>
  <c r="O41" i="1"/>
  <c r="L41" i="1"/>
  <c r="J41" i="1"/>
  <c r="G41" i="1"/>
  <c r="E41" i="1"/>
  <c r="B41" i="1"/>
  <c r="AN40" i="1"/>
  <c r="AK40" i="1"/>
  <c r="AI40" i="1"/>
  <c r="AF40" i="1"/>
  <c r="AD40" i="1"/>
  <c r="AA40" i="1"/>
  <c r="Y40" i="1"/>
  <c r="V40" i="1"/>
  <c r="T40" i="1"/>
  <c r="Q40" i="1"/>
  <c r="O40" i="1"/>
  <c r="L40" i="1"/>
  <c r="J40" i="1"/>
  <c r="G40" i="1"/>
  <c r="E40" i="1"/>
  <c r="B40" i="1"/>
  <c r="AN39" i="1"/>
  <c r="AK39" i="1"/>
  <c r="AI39" i="1"/>
  <c r="AF39" i="1"/>
  <c r="AD39" i="1"/>
  <c r="AA39" i="1"/>
  <c r="Y39" i="1"/>
  <c r="V39" i="1"/>
  <c r="T39" i="1"/>
  <c r="Q39" i="1"/>
  <c r="O39" i="1"/>
  <c r="L39" i="1"/>
  <c r="J39" i="1"/>
  <c r="G39" i="1"/>
  <c r="E39" i="1"/>
  <c r="B39" i="1"/>
  <c r="AN38" i="1"/>
  <c r="AK38" i="1"/>
  <c r="AI38" i="1"/>
  <c r="AF38" i="1"/>
  <c r="AD38" i="1"/>
  <c r="AA38" i="1"/>
  <c r="Y38" i="1"/>
  <c r="V38" i="1"/>
  <c r="T38" i="1"/>
  <c r="Q38" i="1"/>
  <c r="O38" i="1"/>
  <c r="L38" i="1"/>
  <c r="J38" i="1"/>
  <c r="G38" i="1"/>
  <c r="E38" i="1"/>
  <c r="B38" i="1"/>
  <c r="AN30" i="1"/>
  <c r="AK30" i="1"/>
  <c r="AI30" i="1"/>
  <c r="AF30" i="1"/>
  <c r="AD30" i="1"/>
  <c r="AA30" i="1"/>
  <c r="Y30" i="1"/>
  <c r="V30" i="1"/>
  <c r="T30" i="1"/>
  <c r="Q30" i="1"/>
  <c r="O30" i="1"/>
  <c r="L30" i="1"/>
  <c r="J30" i="1"/>
  <c r="G30" i="1"/>
  <c r="E30" i="1"/>
  <c r="B30" i="1"/>
  <c r="AN29" i="1"/>
  <c r="AK29" i="1"/>
  <c r="AI29" i="1"/>
  <c r="AF29" i="1"/>
  <c r="AD29" i="1"/>
  <c r="AA29" i="1"/>
  <c r="Y29" i="1"/>
  <c r="V29" i="1"/>
  <c r="T29" i="1"/>
  <c r="Q29" i="1"/>
  <c r="O29" i="1"/>
  <c r="L29" i="1"/>
  <c r="J29" i="1"/>
  <c r="G29" i="1"/>
  <c r="E29" i="1"/>
  <c r="B29" i="1"/>
  <c r="AN28" i="1"/>
  <c r="AK28" i="1"/>
  <c r="AI28" i="1"/>
  <c r="AF28" i="1"/>
  <c r="AD28" i="1"/>
  <c r="AA28" i="1"/>
  <c r="Y28" i="1"/>
  <c r="V28" i="1"/>
  <c r="T28" i="1"/>
  <c r="Q28" i="1"/>
  <c r="O28" i="1"/>
  <c r="L28" i="1"/>
  <c r="J28" i="1"/>
  <c r="G28" i="1"/>
  <c r="E28" i="1"/>
  <c r="B28" i="1"/>
  <c r="AN27" i="1"/>
  <c r="AK27" i="1"/>
  <c r="AI27" i="1"/>
  <c r="AF27" i="1"/>
  <c r="AD27" i="1"/>
  <c r="AA27" i="1"/>
  <c r="Y27" i="1"/>
  <c r="V27" i="1"/>
  <c r="T27" i="1"/>
  <c r="Q27" i="1"/>
  <c r="O27" i="1"/>
  <c r="L27" i="1"/>
  <c r="J27" i="1"/>
  <c r="G27" i="1"/>
  <c r="E27" i="1"/>
  <c r="B27" i="1"/>
  <c r="AN26" i="1"/>
  <c r="AK26" i="1"/>
  <c r="AI26" i="1"/>
  <c r="AF26" i="1"/>
  <c r="AD26" i="1"/>
  <c r="AA26" i="1"/>
  <c r="Y26" i="1"/>
  <c r="V26" i="1"/>
  <c r="T26" i="1"/>
  <c r="Q26" i="1"/>
  <c r="O26" i="1"/>
  <c r="L26" i="1"/>
  <c r="J26" i="1"/>
  <c r="G26" i="1"/>
  <c r="E26" i="1"/>
  <c r="B26" i="1"/>
  <c r="AN25" i="1"/>
  <c r="AK25" i="1"/>
  <c r="AI25" i="1"/>
  <c r="AF25" i="1"/>
  <c r="AD25" i="1"/>
  <c r="AA25" i="1"/>
  <c r="Y25" i="1"/>
  <c r="V25" i="1"/>
  <c r="T25" i="1"/>
  <c r="Q25" i="1"/>
  <c r="O25" i="1"/>
  <c r="L25" i="1"/>
  <c r="J25" i="1"/>
  <c r="G25" i="1"/>
  <c r="E25" i="1"/>
  <c r="B25" i="1"/>
  <c r="AN24" i="1"/>
  <c r="AK24" i="1"/>
  <c r="AI24" i="1"/>
  <c r="AF24" i="1"/>
  <c r="AD24" i="1"/>
  <c r="AA24" i="1"/>
  <c r="Y24" i="1"/>
  <c r="V24" i="1"/>
  <c r="T24" i="1"/>
  <c r="Q24" i="1"/>
  <c r="O24" i="1"/>
  <c r="L24" i="1"/>
  <c r="J24" i="1"/>
  <c r="G24" i="1"/>
  <c r="E24" i="1"/>
  <c r="B24" i="1"/>
  <c r="AN23" i="1"/>
  <c r="AK23" i="1"/>
  <c r="AI23" i="1"/>
  <c r="AF23" i="1"/>
  <c r="AD23" i="1"/>
  <c r="AA23" i="1"/>
  <c r="Y23" i="1"/>
  <c r="V23" i="1"/>
  <c r="T23" i="1"/>
  <c r="Q23" i="1"/>
  <c r="O23" i="1"/>
  <c r="L23" i="1"/>
  <c r="J23" i="1"/>
  <c r="G23" i="1"/>
  <c r="E23" i="1"/>
  <c r="B23" i="1"/>
  <c r="AN22" i="1"/>
  <c r="AK22" i="1"/>
  <c r="AI22" i="1"/>
  <c r="AF22" i="1"/>
  <c r="AD22" i="1"/>
  <c r="AA22" i="1"/>
  <c r="Y22" i="1"/>
  <c r="V22" i="1"/>
  <c r="T22" i="1"/>
  <c r="Q22" i="1"/>
  <c r="O22" i="1"/>
  <c r="L22" i="1"/>
  <c r="J22" i="1"/>
  <c r="G22" i="1"/>
  <c r="E22" i="1"/>
  <c r="B22" i="1"/>
  <c r="AN21" i="1"/>
  <c r="AK21" i="1"/>
  <c r="AI21" i="1"/>
  <c r="AF21" i="1"/>
  <c r="AD21" i="1"/>
  <c r="AA21" i="1"/>
  <c r="Y21" i="1"/>
  <c r="V21" i="1"/>
  <c r="T21" i="1"/>
  <c r="Q21" i="1"/>
  <c r="O21" i="1"/>
  <c r="L21" i="1"/>
  <c r="J21" i="1"/>
  <c r="G21" i="1"/>
  <c r="E21" i="1"/>
  <c r="B21" i="1"/>
  <c r="AN20" i="1"/>
  <c r="AK20" i="1"/>
  <c r="AI20" i="1"/>
  <c r="AF20" i="1"/>
  <c r="AD20" i="1"/>
  <c r="AA20" i="1"/>
  <c r="Y20" i="1"/>
  <c r="V20" i="1"/>
  <c r="T20" i="1"/>
  <c r="Q20" i="1"/>
  <c r="O20" i="1"/>
  <c r="L20" i="1"/>
  <c r="J20" i="1"/>
  <c r="G20" i="1"/>
  <c r="E20" i="1"/>
  <c r="B20" i="1"/>
  <c r="AN19" i="1"/>
  <c r="AK19" i="1"/>
  <c r="AI19" i="1"/>
  <c r="AF19" i="1"/>
  <c r="AD19" i="1"/>
  <c r="AA19" i="1"/>
  <c r="Y19" i="1"/>
  <c r="V19" i="1"/>
  <c r="T19" i="1"/>
  <c r="Q19" i="1"/>
  <c r="O19" i="1"/>
  <c r="L19" i="1"/>
  <c r="J19" i="1"/>
  <c r="G19" i="1"/>
  <c r="E19" i="1"/>
  <c r="B19" i="1"/>
  <c r="AN18" i="1"/>
  <c r="AK18" i="1"/>
  <c r="AI18" i="1"/>
  <c r="AF18" i="1"/>
  <c r="AD18" i="1"/>
  <c r="AA18" i="1"/>
  <c r="Y18" i="1"/>
  <c r="V18" i="1"/>
  <c r="T18" i="1"/>
  <c r="Q18" i="1"/>
  <c r="O18" i="1"/>
  <c r="L18" i="1"/>
  <c r="J18" i="1"/>
  <c r="G18" i="1"/>
  <c r="E18" i="1"/>
  <c r="B18" i="1"/>
  <c r="AN17" i="1"/>
  <c r="AK17" i="1"/>
  <c r="AI17" i="1"/>
  <c r="AF17" i="1"/>
  <c r="AD17" i="1"/>
  <c r="AA17" i="1"/>
  <c r="Y17" i="1"/>
  <c r="V17" i="1"/>
  <c r="T17" i="1"/>
  <c r="Q17" i="1"/>
  <c r="O17" i="1"/>
  <c r="L17" i="1"/>
  <c r="J17" i="1"/>
  <c r="G17" i="1"/>
  <c r="E17" i="1"/>
  <c r="B17" i="1"/>
  <c r="AN16" i="1"/>
  <c r="AK16" i="1"/>
  <c r="AI16" i="1"/>
  <c r="AF16" i="1"/>
  <c r="AD16" i="1"/>
  <c r="AA16" i="1"/>
  <c r="Y16" i="1"/>
  <c r="V16" i="1"/>
  <c r="T16" i="1"/>
  <c r="Q16" i="1"/>
  <c r="O16" i="1"/>
  <c r="L16" i="1"/>
  <c r="J16" i="1"/>
  <c r="G16" i="1"/>
  <c r="E16" i="1"/>
  <c r="B16" i="1"/>
  <c r="AN15" i="1"/>
  <c r="AK15" i="1"/>
  <c r="AI15" i="1"/>
  <c r="AF15" i="1"/>
  <c r="AD15" i="1"/>
  <c r="AA15" i="1"/>
  <c r="Y15" i="1"/>
  <c r="V15" i="1"/>
  <c r="T15" i="1"/>
  <c r="Q15" i="1"/>
  <c r="O15" i="1"/>
  <c r="L15" i="1"/>
  <c r="J15" i="1"/>
  <c r="G15" i="1"/>
  <c r="E15" i="1"/>
  <c r="B15" i="1"/>
  <c r="AN14" i="1"/>
  <c r="AK14" i="1"/>
  <c r="AI14" i="1"/>
  <c r="AF14" i="1"/>
  <c r="AD14" i="1"/>
  <c r="AA14" i="1"/>
  <c r="Y14" i="1"/>
  <c r="V14" i="1"/>
  <c r="T14" i="1"/>
  <c r="Q14" i="1"/>
  <c r="O14" i="1"/>
  <c r="L14" i="1"/>
  <c r="J14" i="1"/>
  <c r="G14" i="1"/>
  <c r="E14" i="1"/>
  <c r="B14" i="1"/>
  <c r="AN13" i="1"/>
  <c r="AK13" i="1"/>
  <c r="AI13" i="1"/>
  <c r="AF13" i="1"/>
  <c r="AD13" i="1"/>
  <c r="AA13" i="1"/>
  <c r="Y13" i="1"/>
  <c r="V13" i="1"/>
  <c r="T13" i="1"/>
  <c r="Q13" i="1"/>
  <c r="O13" i="1"/>
  <c r="L13" i="1"/>
  <c r="J13" i="1"/>
  <c r="G13" i="1"/>
  <c r="E13" i="1"/>
  <c r="B13" i="1"/>
  <c r="AN12" i="1"/>
  <c r="AK12" i="1"/>
  <c r="AI12" i="1"/>
  <c r="AF12" i="1"/>
  <c r="AD12" i="1"/>
  <c r="AA12" i="1"/>
  <c r="Y12" i="1"/>
  <c r="V12" i="1"/>
  <c r="T12" i="1"/>
  <c r="Q12" i="1"/>
  <c r="O12" i="1"/>
  <c r="L12" i="1"/>
  <c r="J12" i="1"/>
  <c r="G12" i="1"/>
  <c r="E12" i="1"/>
  <c r="B12" i="1"/>
  <c r="AN11" i="1"/>
  <c r="AK11" i="1"/>
  <c r="AI11" i="1"/>
  <c r="AF11" i="1"/>
  <c r="AD11" i="1"/>
  <c r="AA11" i="1"/>
  <c r="Y11" i="1"/>
  <c r="V11" i="1"/>
  <c r="T11" i="1"/>
  <c r="Q11" i="1"/>
  <c r="O11" i="1"/>
  <c r="L11" i="1"/>
  <c r="J11" i="1"/>
  <c r="G11" i="1"/>
  <c r="E11" i="1"/>
  <c r="B11" i="1"/>
  <c r="AN10" i="1"/>
  <c r="AK10" i="1"/>
  <c r="AI10" i="1"/>
  <c r="AF10" i="1"/>
  <c r="AD10" i="1"/>
  <c r="AA10" i="1"/>
  <c r="Y10" i="1"/>
  <c r="V10" i="1"/>
  <c r="T10" i="1"/>
  <c r="Q10" i="1"/>
  <c r="O10" i="1"/>
  <c r="L10" i="1"/>
  <c r="J10" i="1"/>
  <c r="G10" i="1"/>
  <c r="E10" i="1"/>
  <c r="B10" i="1"/>
</calcChain>
</file>

<file path=xl/sharedStrings.xml><?xml version="1.0" encoding="utf-8"?>
<sst xmlns="http://schemas.openxmlformats.org/spreadsheetml/2006/main" count="106" uniqueCount="20">
  <si>
    <t>facet stress = facet contact force magnitude/facet contact area</t>
  </si>
  <si>
    <t>units=</t>
  </si>
  <si>
    <t>(N/mm^2)=MPa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</si>
  <si>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</si>
  <si>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</si>
  <si>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</si>
  <si>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</si>
  <si>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</si>
  <si>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</si>
  <si>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</si>
  <si>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</si>
  <si>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</si>
  <si>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</si>
  <si>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CAREA</t>
  </si>
  <si>
    <t>CFNM</t>
  </si>
  <si>
    <t>CFNM/Total area contact</t>
  </si>
  <si>
    <t xml:space="preserve">4PN AP slide tether </t>
  </si>
  <si>
    <t xml:space="preserve">S2_4N_APSlide_Tether.odb </t>
  </si>
  <si>
    <t>S2_4P_APSlide_Tether.odb</t>
  </si>
  <si>
    <t xml:space="preserve">4P AP slide tether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</si>
</sst>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2FC19F-B98F-4BDC-8385-25C7D33DB061}" name="Table1" displayName="Table1" ref="A9:E30" totalsRowShown="0">
  <autoFilter ref="A9:E30" xr:uid="{47D2B2A4-EBFC-46BE-8464-ADE6880A91B2}"/>
  <tableColumns count="5">
    <tableColumn id="1" xr3:uid="{E0563DE2-E047-4672-BCAD-A4BD86148928}" name="time"/>
    <tableColumn id="2" xr3:uid="{6F542E86-DA2F-4C00-8719-32F75B4DD91D}" name="moment" dataDxfId="31">
      <calculatedColumnFormula>-(Table1[[#This Row],[time]]-2)*2</calculatedColumnFormula>
    </tableColumn>
    <tableColumn id="3" xr3:uid="{3661FA82-8ADC-4DAF-95C0-DE03B9F7A0CB}" name="CAREA"/>
    <tableColumn id="4" xr3:uid="{889FFF5C-42C6-45BE-A750-4CAFA1E2EAF6}" name="CFNM"/>
    <tableColumn id="5" xr3:uid="{3EE976C3-1F22-458D-85A1-C3A7824AE7D6}" name="CFNM/Total area contact" dataDxfId="30">
      <calculatedColumnFormula>Table1[[#This Row],[CFNM]]/Table1[[#This Row],[CAREA]]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29D75F-C7C6-414F-A4A2-B2138DAB50E8}" name="Table211" displayName="Table211" ref="F37:J58" totalsRowShown="0">
  <autoFilter ref="F37:J58" xr:uid="{00980DAD-BC37-45A4-873A-DD74A7472744}"/>
  <tableColumns count="5">
    <tableColumn id="1" xr3:uid="{FBFF5A7A-269F-491C-BF0F-20C39D4EB9E9}" name="time"/>
    <tableColumn id="2" xr3:uid="{C0B84B79-6C54-4497-96AB-154695AE2100}" name="moment" dataDxfId="13">
      <calculatedColumnFormula>(Table211[[#This Row],[time]]-2)*2</calculatedColumnFormula>
    </tableColumn>
    <tableColumn id="3" xr3:uid="{63E21FAB-FE1B-4F19-8FD2-347596F9B2BD}" name="CAREA"/>
    <tableColumn id="4" xr3:uid="{6FA38ECF-2623-484D-BB65-1F6146E03B8E}" name="CFNM"/>
    <tableColumn id="5" xr3:uid="{A77F6BDD-3DEA-4FB6-81DA-E30CE842C26D}" name="CFNM/Total area contact" dataDxfId="12">
      <calculatedColumnFormula>Table211[[#This Row],[CFNM]]/Table211[[#This Row],[CAREA]]</calculatedColumnFormula>
    </tableColumn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0F696A-614D-4D2F-8F31-B041084177FF}" name="Table312" displayName="Table312" ref="K37:O58" totalsRowShown="0">
  <autoFilter ref="K37:O58" xr:uid="{E13F786C-F342-4E0F-B0A5-E475F25C2CF8}"/>
  <tableColumns count="5">
    <tableColumn id="1" xr3:uid="{041DC0C4-397F-4A83-A4C6-4222469ADB4D}" name="time"/>
    <tableColumn id="2" xr3:uid="{9445DA36-8637-4212-912B-3E464BA50AB6}" name="moment" dataDxfId="11">
      <calculatedColumnFormula>(Table312[[#This Row],[time]]-2)*2</calculatedColumnFormula>
    </tableColumn>
    <tableColumn id="3" xr3:uid="{378282A6-3821-47FE-BF37-44DD6E1482D5}" name="CAREA"/>
    <tableColumn id="4" xr3:uid="{474C3E64-165E-4A58-B170-66F55B6958D4}" name="CFNM"/>
    <tableColumn id="5" xr3:uid="{6E117B92-57EC-4FC0-BAB3-E444EC5025D0}" name="CFNM/Total area contact" dataDxfId="10">
      <calculatedColumnFormula>Table312[[#This Row],[CFNM]]/Table312[[#This Row],[CAREA]]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526C028-334B-4F44-A20E-617DF63614F6}" name="Table413" displayName="Table413" ref="P37:T58" totalsRowShown="0">
  <autoFilter ref="P37:T58" xr:uid="{0956877C-089D-4FF4-A6D1-29C36F07300D}"/>
  <tableColumns count="5">
    <tableColumn id="1" xr3:uid="{E3C8BF95-2BA4-43BA-90F4-994130B2E7B0}" name="time"/>
    <tableColumn id="2" xr3:uid="{0E683AD1-F1F0-4AB0-8DB1-56E5DC933EE6}" name="moment" dataDxfId="9">
      <calculatedColumnFormula>(Table413[[#This Row],[time]]-2)*2</calculatedColumnFormula>
    </tableColumn>
    <tableColumn id="3" xr3:uid="{9F88375B-0E3E-4057-B47E-FAADD90CBA2A}" name="CAREA"/>
    <tableColumn id="4" xr3:uid="{FF7CCF88-D69D-4FF8-9349-C4526C3A6352}" name="CFNM"/>
    <tableColumn id="5" xr3:uid="{E030EF0C-5D53-47CD-BD2E-883161C1CD44}" name="CFNM/Total area contact" dataDxfId="8">
      <calculatedColumnFormula>Table413[[#This Row],[CFNM]]/Table413[[#This Row],[CAREA]]</calculatedColumnFormula>
    </tableColumn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FB38E25-9818-4BF4-82CD-76224854B214}" name="Table514" displayName="Table514" ref="U37:Y58" totalsRowShown="0">
  <autoFilter ref="U37:Y58" xr:uid="{6CC135F1-F106-4B34-93EE-C58EACDCE9AF}"/>
  <tableColumns count="5">
    <tableColumn id="1" xr3:uid="{4D43B3D7-BF94-4A81-9262-E80705CA9619}" name="time"/>
    <tableColumn id="2" xr3:uid="{BFEA978A-1D2C-4634-B71C-BDF85650280A}" name="moment" dataDxfId="7">
      <calculatedColumnFormula>(Table514[[#This Row],[time]]-2)*2</calculatedColumnFormula>
    </tableColumn>
    <tableColumn id="3" xr3:uid="{F1DCBDAD-E098-455A-9C1F-F46F5203A227}" name="CAREA"/>
    <tableColumn id="4" xr3:uid="{13E31BA5-DC99-4C3E-82BA-30D5F8741BEC}" name="CFNM"/>
    <tableColumn id="5" xr3:uid="{8B5E837A-EC89-487E-826F-C098C6108E45}" name="CFNM/Total area contact" dataDxfId="6">
      <calculatedColumnFormula>Table514[[#This Row],[CFNM]]/Table514[[#This Row],[CAREA]]</calculatedColumnFormula>
    </tableColumn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32F1D2E-D8B2-4DE3-9A5F-FF676E777586}" name="Table615" displayName="Table615" ref="Z37:AD58" totalsRowShown="0">
  <autoFilter ref="Z37:AD58" xr:uid="{E58DB244-931E-4E59-A441-B965723A9C4E}"/>
  <tableColumns count="5">
    <tableColumn id="1" xr3:uid="{05C1E0E9-7127-4737-8C0C-68BC401F97D2}" name="time"/>
    <tableColumn id="2" xr3:uid="{C4D196E6-B348-470E-B174-9485658485E0}" name="moment" dataDxfId="5">
      <calculatedColumnFormula>(Table615[[#This Row],[time]]-2)*2</calculatedColumnFormula>
    </tableColumn>
    <tableColumn id="3" xr3:uid="{2AF95A30-888F-4916-8D47-23033951B8C2}" name="CAREA"/>
    <tableColumn id="4" xr3:uid="{A2355433-20A9-45BC-8A5A-B81C6C01F336}" name="CFNM"/>
    <tableColumn id="5" xr3:uid="{45A37A45-350C-40E2-B6B6-BB23EBC708E9}" name="CFNM/Total area contact" dataDxfId="4">
      <calculatedColumnFormula>Table615[[#This Row],[CFNM]]/Table615[[#This Row],[CAREA]]</calculatedColumnFormula>
    </tableColumn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7495D14-30DB-459D-8AB7-2C99754A8665}" name="Table716" displayName="Table716" ref="AE37:AI58" totalsRowShown="0">
  <autoFilter ref="AE37:AI58" xr:uid="{407C3EEB-EBA1-444A-89E1-471E5F350A4D}"/>
  <tableColumns count="5">
    <tableColumn id="1" xr3:uid="{7BC9C710-43E7-4098-A60A-324B0031D318}" name="time"/>
    <tableColumn id="2" xr3:uid="{58136C80-7491-482D-BB3E-8CC1499FD7CE}" name="moment" dataDxfId="3">
      <calculatedColumnFormula>(Table716[[#This Row],[time]]-2)*2</calculatedColumnFormula>
    </tableColumn>
    <tableColumn id="3" xr3:uid="{6081FE86-221C-4FBB-8527-2FFE0ED8C102}" name="CAREA"/>
    <tableColumn id="4" xr3:uid="{5D306CF3-AAAD-41C3-8CD5-503CA0FA9F3F}" name="CFNM"/>
    <tableColumn id="5" xr3:uid="{07CD4D7F-292E-4FA1-8C7B-3443F10850A2}" name="CFNM/Total area contact" dataDxfId="2">
      <calculatedColumnFormula>Table716[[#This Row],[CFNM]]/Table716[[#This Row],[CAREA]]</calculatedColumnFormula>
    </tableColumn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EEF63DE-5487-4B56-A619-202D306BD51D}" name="Table817" displayName="Table817" ref="AJ37:AN58" totalsRowShown="0">
  <autoFilter ref="AJ37:AN58" xr:uid="{80B0E7A8-8721-4157-A314-09443942C4F1}"/>
  <tableColumns count="5">
    <tableColumn id="1" xr3:uid="{A7D0A801-0A3E-4382-9273-6B92B75044BD}" name="time"/>
    <tableColumn id="2" xr3:uid="{9401E8A0-7EC9-49DB-BBFB-14959B276312}" name="moment" dataDxfId="1">
      <calculatedColumnFormula>(Table817[[#This Row],[time]]-2)*2</calculatedColumnFormula>
    </tableColumn>
    <tableColumn id="3" xr3:uid="{7E9AA473-C8C6-4031-814C-78C8E3D2FD11}" name="CAREA"/>
    <tableColumn id="4" xr3:uid="{3C4456D1-F6E3-4874-A3A6-B76A7DAB6B8B}" name="CFNM"/>
    <tableColumn id="5" xr3:uid="{F702A31E-EE46-4175-8815-5538A006F289}" name="CFNM/Total area contact" dataDxfId="0">
      <calculatedColumnFormula>Table817[[#This Row],[CFNM]]/Table817[[#This Row],[CAREA]]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FF9284-6A20-474B-B4F2-ED4D3454FBE1}" name="Table2" displayName="Table2" ref="F9:J30" totalsRowShown="0">
  <autoFilter ref="F9:J30" xr:uid="{0D06F527-87CE-46E4-AF11-705ECF7874CD}"/>
  <tableColumns count="5">
    <tableColumn id="1" xr3:uid="{66628DAE-2392-408E-AB54-EB26973CB0AF}" name="time"/>
    <tableColumn id="2" xr3:uid="{9FEAECF6-5CFB-4E2F-A467-D0E4CFEB8708}" name="moment" dataDxfId="29">
      <calculatedColumnFormula>-(Table2[[#This Row],[time]]-2)*2</calculatedColumnFormula>
    </tableColumn>
    <tableColumn id="3" xr3:uid="{2D5B27FE-7B1F-41A9-84B1-C0D3B2DC3C5D}" name="CAREA"/>
    <tableColumn id="4" xr3:uid="{9BCA9AF5-705C-4977-ADF3-85AA4474BBD6}" name="CFNM"/>
    <tableColumn id="5" xr3:uid="{6CAB3274-3EFF-4F98-B15A-B95348357AC0}" name="CFNM/Total area contact" dataDxfId="28">
      <calculatedColumnFormula>Table2[[#This Row],[CFNM]]/Table2[[#This Row],[CAREA]]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74DB78-08E0-437A-BB79-EA17647DC257}" name="Table3" displayName="Table3" ref="K9:O30" totalsRowShown="0">
  <autoFilter ref="K9:O30" xr:uid="{58D7D86D-C496-4C51-B2A5-1AD61AB28207}"/>
  <tableColumns count="5">
    <tableColumn id="1" xr3:uid="{F6E7AE47-C82D-433A-A267-902849C40E8D}" name="time"/>
    <tableColumn id="2" xr3:uid="{B007BB9B-3773-4B1F-B1E9-9748E7F8E6EA}" name="moment" dataDxfId="27">
      <calculatedColumnFormula>-(Table3[[#This Row],[time]]-2)*2</calculatedColumnFormula>
    </tableColumn>
    <tableColumn id="3" xr3:uid="{6EA2EF7F-074C-40B0-A89D-1472A50656DD}" name="CAREA"/>
    <tableColumn id="4" xr3:uid="{01287588-4025-4785-B69C-5A2D66F74CD3}" name="CFNM"/>
    <tableColumn id="5" xr3:uid="{51C51C64-BB9A-4EA0-BB67-7D191431C0BC}" name="CFNM/Total area contact" dataDxfId="26">
      <calculatedColumnFormula>Table3[[#This Row],[CFNM]]/Table3[[#This Row],[CAREA]]</calculatedColumnFormula>
    </tableColumn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C38E0C-6659-4036-A80D-D57E8BBD2CA6}" name="Table4" displayName="Table4" ref="P9:T30" totalsRowShown="0">
  <autoFilter ref="P9:T30" xr:uid="{08D2DE79-DD01-4CF6-8784-568B69FBCC52}"/>
  <tableColumns count="5">
    <tableColumn id="1" xr3:uid="{BC86D925-8917-4414-B12E-B235A7AF2C93}" name="time"/>
    <tableColumn id="2" xr3:uid="{77F551F0-3F35-48CB-9E59-BBAF8A676131}" name="moment" dataDxfId="25">
      <calculatedColumnFormula>-(Table4[[#This Row],[time]]-2)*2</calculatedColumnFormula>
    </tableColumn>
    <tableColumn id="3" xr3:uid="{9AF82BB2-123C-4DB6-945A-E8F7C6812D21}" name="CAREA"/>
    <tableColumn id="4" xr3:uid="{3EC185BE-4D53-430F-9B15-093A6FACB10F}" name="CFNM"/>
    <tableColumn id="5" xr3:uid="{F5FE1FF9-6247-4021-831F-B8044C962F9C}" name="CFNM/Total area contact" dataDxfId="24">
      <calculatedColumnFormula>Table4[[#This Row],[CFNM]]/Table4[[#This Row],[CAREA]]</calculatedColumnFormula>
    </tableColumn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543784-F4E1-4291-9D40-507423B0349F}" name="Table5" displayName="Table5" ref="U9:Y30" totalsRowShown="0">
  <autoFilter ref="U9:Y30" xr:uid="{6F112C64-DF8F-492D-B894-61D87C90DA61}"/>
  <tableColumns count="5">
    <tableColumn id="1" xr3:uid="{3E5971FB-A455-4869-97B9-17BD9AADB201}" name="time"/>
    <tableColumn id="2" xr3:uid="{3FF92E1F-D2B3-4DB9-9BC8-D8F6DB60E4E3}" name="moment" dataDxfId="23">
      <calculatedColumnFormula>-(Table5[[#This Row],[time]]-2)*2</calculatedColumnFormula>
    </tableColumn>
    <tableColumn id="3" xr3:uid="{70B4138B-0E66-4E12-A129-964BDC3FEE71}" name="CAREA"/>
    <tableColumn id="4" xr3:uid="{E6AE2280-24C2-423D-826C-F2D14CD3EC54}" name="CFNM"/>
    <tableColumn id="5" xr3:uid="{D3AA9643-3211-4CEB-B34B-79195951F505}" name="CFNM/Total area contact" dataDxfId="22">
      <calculatedColumnFormula>Table5[[#This Row],[CFNM]]/Table5[[#This Row],[CAREA]]</calculatedColumnFormula>
    </tableColumn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B3AEF77-AE5E-4403-9C43-65BD8D2F66A2}" name="Table6" displayName="Table6" ref="Z9:AD30" totalsRowShown="0">
  <autoFilter ref="Z9:AD30" xr:uid="{73C7E765-FF59-4182-B946-0DA7AEA050B9}"/>
  <tableColumns count="5">
    <tableColumn id="1" xr3:uid="{68C6B681-EFAE-4A49-B2EF-13F0A5D8A5C0}" name="time"/>
    <tableColumn id="2" xr3:uid="{54E3F91E-CA97-4F9B-89A0-F1C30CE988AC}" name="moment" dataDxfId="21">
      <calculatedColumnFormula>-(Table6[[#This Row],[time]]-2)*2</calculatedColumnFormula>
    </tableColumn>
    <tableColumn id="3" xr3:uid="{0EC4F3DA-BBD0-425B-B6E8-A16B87F47B65}" name="CAREA"/>
    <tableColumn id="4" xr3:uid="{2922AD9B-EFEE-488C-A633-532F9714B37E}" name="CFNM"/>
    <tableColumn id="5" xr3:uid="{8CA98BDB-9A66-4AF1-A113-8038ABCA617F}" name="CFNM/Total area contact" dataDxfId="20">
      <calculatedColumnFormula>Table6[[#This Row],[CFNM]]/Table6[[#This Row],[CAREA]]</calculatedColumnFormula>
    </tableColumn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18C006-AA5E-442F-8513-F331CCDB38CF}" name="Table7" displayName="Table7" ref="AE9:AI30" totalsRowShown="0">
  <autoFilter ref="AE9:AI30" xr:uid="{E8A83E66-E91F-4662-A68A-53E82764EFEB}"/>
  <tableColumns count="5">
    <tableColumn id="1" xr3:uid="{05253BBE-DA25-409A-9263-A3945955B435}" name="time"/>
    <tableColumn id="2" xr3:uid="{C4DA1E3A-0643-4022-8015-4DCD3E95C1D1}" name="moment" dataDxfId="19">
      <calculatedColumnFormula>-(Table7[[#This Row],[time]]-2)*2</calculatedColumnFormula>
    </tableColumn>
    <tableColumn id="3" xr3:uid="{8C0C35F3-156C-4CBC-8292-23DEFF5802C1}" name="CAREA"/>
    <tableColumn id="4" xr3:uid="{34826C8E-94DE-4D1D-BB85-845F03BE05AE}" name="CFNM"/>
    <tableColumn id="5" xr3:uid="{9CC9D696-8801-4126-B747-C1B7B4F4E788}" name="CFNM/Total area contact" dataDxfId="18">
      <calculatedColumnFormula>Table7[[#This Row],[CFNM]]/Table7[[#This Row],[CAREA]]</calculatedColumnFormula>
    </tableColumn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6D12DCA-BB37-4DB3-87E5-E7FFFC3203DA}" name="Table8" displayName="Table8" ref="AJ9:AN30" totalsRowShown="0">
  <autoFilter ref="AJ9:AN30" xr:uid="{2C3F1561-99B6-40FF-8FA7-F0AEB213E7F0}"/>
  <tableColumns count="5">
    <tableColumn id="1" xr3:uid="{E4417130-7389-4D8D-87CA-A52099E2BCB8}" name="time"/>
    <tableColumn id="2" xr3:uid="{5885597F-08F1-443C-89D7-3642B6BB32DF}" name="moment" dataDxfId="17">
      <calculatedColumnFormula>-(Table8[[#This Row],[time]]-2)*2</calculatedColumnFormula>
    </tableColumn>
    <tableColumn id="3" xr3:uid="{3C8D402B-6617-428C-89B7-BDF0A58F6205}" name="CAREA"/>
    <tableColumn id="4" xr3:uid="{C872598C-08A9-4276-ACEB-1EBB6446E186}" name="CFNM"/>
    <tableColumn id="5" xr3:uid="{BEDAC48B-6D34-4E36-817E-21A0572E2CEC}" name="CFNM/Total area contact" dataDxfId="16">
      <calculatedColumnFormula>Table8[[#This Row],[CFNM]]/Table8[[#This Row],[CAREA]]</calculatedColumnFormula>
    </tableColumn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D0B3874-B28D-4433-8C49-51C1BD48F9E9}" name="Table110" displayName="Table110" ref="A37:E58" totalsRowShown="0">
  <autoFilter ref="A37:E58" xr:uid="{BBE7BC8E-AD2C-4DDF-98EA-C519D8EAEED2}"/>
  <tableColumns count="5">
    <tableColumn id="1" xr3:uid="{526434D6-4504-450E-ACB0-9207D6E1570E}" name="time"/>
    <tableColumn id="2" xr3:uid="{776B28EA-2DDB-441E-885C-A74FCEDB743F}" name="moment" dataDxfId="15">
      <calculatedColumnFormula>(Table110[[#This Row],[time]]-2)*2</calculatedColumnFormula>
    </tableColumn>
    <tableColumn id="3" xr3:uid="{6502F08E-304B-43EA-8CC6-BD1B6C1854AA}" name="CAREA"/>
    <tableColumn id="4" xr3:uid="{26BD7848-A275-4449-99B6-2DCCD7F60890}" name="CFNM"/>
    <tableColumn id="5" xr3:uid="{359EEDF1-5A3D-449F-9037-624967ACABC1}" name="CFNM/Total area contact" dataDxfId="14">
      <calculatedColumnFormula>Table110[[#This Row],[CFNM]]/Table110[[#This Row],[CAREA]]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7810A-1AEA-4D38-B2C9-5BDD381D366E}">
  <dimension ref="A1:AN58"/>
  <sheetViews>
    <sheetView tabSelected="1" topLeftCell="A4" workbookViewId="0">
      <selection activeCell="AM38" sqref="AM38:AM58"/>
    </sheetView>
  </sheetViews>
  <sheetFormatPr defaultRowHeight="14.4" x14ac:dyDescent="0.3"/>
  <sheetData>
    <row r="1" spans="1:40" x14ac:dyDescent="0.3">
      <c r="A1" t="s">
        <v>16</v>
      </c>
    </row>
    <row r="4" spans="1:40" x14ac:dyDescent="0.3">
      <c r="A4" t="s">
        <v>17</v>
      </c>
      <c r="F4" t="s">
        <v>0</v>
      </c>
    </row>
    <row r="5" spans="1:40" x14ac:dyDescent="0.3">
      <c r="F5" t="s">
        <v>1</v>
      </c>
      <c r="G5" t="s">
        <v>2</v>
      </c>
    </row>
    <row r="8" spans="1:40" x14ac:dyDescent="0.3">
      <c r="A8" t="s">
        <v>3</v>
      </c>
      <c r="F8" t="s">
        <v>4</v>
      </c>
      <c r="K8" t="s">
        <v>5</v>
      </c>
      <c r="P8" t="s">
        <v>6</v>
      </c>
      <c r="U8" t="s">
        <v>7</v>
      </c>
      <c r="Z8" t="s">
        <v>8</v>
      </c>
      <c r="AE8" t="s">
        <v>9</v>
      </c>
      <c r="AJ8" t="s">
        <v>10</v>
      </c>
    </row>
    <row r="9" spans="1:40" x14ac:dyDescent="0.3">
      <c r="A9" t="s">
        <v>11</v>
      </c>
      <c r="B9" t="s">
        <v>12</v>
      </c>
      <c r="C9" t="s">
        <v>13</v>
      </c>
      <c r="D9" t="s">
        <v>14</v>
      </c>
      <c r="E9" t="s">
        <v>15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11</v>
      </c>
      <c r="L9" t="s">
        <v>12</v>
      </c>
      <c r="M9" t="s">
        <v>13</v>
      </c>
      <c r="N9" t="s">
        <v>14</v>
      </c>
      <c r="O9" t="s">
        <v>15</v>
      </c>
      <c r="P9" t="s">
        <v>11</v>
      </c>
      <c r="Q9" t="s">
        <v>12</v>
      </c>
      <c r="R9" t="s">
        <v>13</v>
      </c>
      <c r="S9" t="s">
        <v>14</v>
      </c>
      <c r="T9" t="s">
        <v>15</v>
      </c>
      <c r="U9" t="s">
        <v>11</v>
      </c>
      <c r="V9" t="s">
        <v>12</v>
      </c>
      <c r="W9" t="s">
        <v>13</v>
      </c>
      <c r="X9" t="s">
        <v>14</v>
      </c>
      <c r="Y9" t="s">
        <v>15</v>
      </c>
      <c r="Z9" t="s">
        <v>11</v>
      </c>
      <c r="AA9" t="s">
        <v>12</v>
      </c>
      <c r="AB9" t="s">
        <v>13</v>
      </c>
      <c r="AC9" t="s">
        <v>14</v>
      </c>
      <c r="AD9" t="s">
        <v>15</v>
      </c>
      <c r="AE9" t="s">
        <v>11</v>
      </c>
      <c r="AF9" t="s">
        <v>12</v>
      </c>
      <c r="AG9" t="s">
        <v>13</v>
      </c>
      <c r="AH9" t="s">
        <v>14</v>
      </c>
      <c r="AI9" t="s">
        <v>15</v>
      </c>
      <c r="AJ9" t="s">
        <v>11</v>
      </c>
      <c r="AK9" t="s">
        <v>12</v>
      </c>
      <c r="AL9" t="s">
        <v>13</v>
      </c>
      <c r="AM9" t="s">
        <v>14</v>
      </c>
      <c r="AN9" t="s">
        <v>15</v>
      </c>
    </row>
    <row r="10" spans="1:40" x14ac:dyDescent="0.3">
      <c r="A10">
        <v>2</v>
      </c>
      <c r="B10">
        <f>-(Table1[[#This Row],[time]]-2)*2</f>
        <v>0</v>
      </c>
      <c r="C10">
        <v>91.122200000000007</v>
      </c>
      <c r="D10">
        <v>10.1982</v>
      </c>
      <c r="E10" s="1">
        <f>Table1[[#This Row],[CFNM]]/Table1[[#This Row],[CAREA]]</f>
        <v>0.11191784219432804</v>
      </c>
      <c r="F10">
        <v>2</v>
      </c>
      <c r="G10">
        <f>-(Table2[[#This Row],[time]]-2)*2</f>
        <v>0</v>
      </c>
      <c r="H10">
        <v>95.889399999999995</v>
      </c>
      <c r="I10">
        <v>3.5990500000000001</v>
      </c>
      <c r="J10" s="1">
        <f>Table2[[#This Row],[CFNM]]/Table2[[#This Row],[CAREA]]</f>
        <v>3.7533345708701905E-2</v>
      </c>
      <c r="K10">
        <v>2</v>
      </c>
      <c r="L10">
        <f>-(Table3[[#This Row],[time]]-2)*2</f>
        <v>0</v>
      </c>
      <c r="M10">
        <v>89.273899999999998</v>
      </c>
      <c r="N10">
        <v>3.63375</v>
      </c>
      <c r="O10">
        <f>Table3[[#This Row],[CFNM]]/Table3[[#This Row],[CAREA]]</f>
        <v>4.0703385872018584E-2</v>
      </c>
      <c r="P10">
        <v>2</v>
      </c>
      <c r="Q10">
        <f>-(Table4[[#This Row],[time]]-2)*2</f>
        <v>0</v>
      </c>
      <c r="R10">
        <v>86.437299999999993</v>
      </c>
      <c r="S10">
        <v>6.4271799999999999</v>
      </c>
      <c r="T10">
        <f>Table4[[#This Row],[CFNM]]/Table4[[#This Row],[CAREA]]</f>
        <v>7.4356556717990963E-2</v>
      </c>
      <c r="U10">
        <v>2</v>
      </c>
      <c r="V10">
        <f>-(Table5[[#This Row],[time]]-2)*2</f>
        <v>0</v>
      </c>
      <c r="W10">
        <v>82.674099999999996</v>
      </c>
      <c r="X10">
        <v>9.7119900000000001</v>
      </c>
      <c r="Y10">
        <f>Table5[[#This Row],[CFNM]]/Table5[[#This Row],[CAREA]]</f>
        <v>0.1174731868868243</v>
      </c>
      <c r="Z10">
        <v>2</v>
      </c>
      <c r="AA10">
        <f>-(Table6[[#This Row],[time]]-2)*2</f>
        <v>0</v>
      </c>
      <c r="AB10">
        <v>88.971500000000006</v>
      </c>
      <c r="AC10">
        <v>16.248000000000001</v>
      </c>
      <c r="AD10">
        <f>Table6[[#This Row],[CFNM]]/Table6[[#This Row],[CAREA]]</f>
        <v>0.18262027727980309</v>
      </c>
      <c r="AE10">
        <v>2</v>
      </c>
      <c r="AF10">
        <f>-(Table7[[#This Row],[time]]-2)*2</f>
        <v>0</v>
      </c>
      <c r="AG10">
        <v>78.961299999999994</v>
      </c>
      <c r="AH10">
        <v>19.617799999999999</v>
      </c>
      <c r="AI10">
        <f>Table7[[#This Row],[CFNM]]/Table7[[#This Row],[CAREA]]</f>
        <v>0.24844829049167125</v>
      </c>
      <c r="AJ10">
        <v>2</v>
      </c>
      <c r="AK10">
        <f>-(Table8[[#This Row],[time]]-2)*2</f>
        <v>0</v>
      </c>
      <c r="AL10">
        <v>83.133399999999995</v>
      </c>
      <c r="AM10">
        <v>19.2318</v>
      </c>
      <c r="AN10">
        <f>Table8[[#This Row],[CFNM]]/Table8[[#This Row],[CAREA]]</f>
        <v>0.23133662282548292</v>
      </c>
    </row>
    <row r="11" spans="1:40" x14ac:dyDescent="0.3">
      <c r="A11">
        <v>2.0512600000000001</v>
      </c>
      <c r="B11">
        <f>-(Table1[[#This Row],[time]]-2)*2</f>
        <v>-0.10252000000000017</v>
      </c>
      <c r="C11">
        <v>90.996200000000002</v>
      </c>
      <c r="D11">
        <v>10.478</v>
      </c>
      <c r="E11">
        <f>Table1[[#This Row],[CFNM]]/Table1[[#This Row],[CAREA]]</f>
        <v>0.11514766550691127</v>
      </c>
      <c r="F11">
        <v>2.0512600000000001</v>
      </c>
      <c r="G11">
        <f>-(Table2[[#This Row],[time]]-2)*2</f>
        <v>-0.10252000000000017</v>
      </c>
      <c r="H11">
        <v>95.976399999999998</v>
      </c>
      <c r="I11">
        <v>3.7360099999999998</v>
      </c>
      <c r="J11">
        <f>Table2[[#This Row],[CFNM]]/Table2[[#This Row],[CAREA]]</f>
        <v>3.8926340225305389E-2</v>
      </c>
      <c r="K11">
        <v>2.0512600000000001</v>
      </c>
      <c r="L11">
        <f>-(Table3[[#This Row],[time]]-2)*2</f>
        <v>-0.10252000000000017</v>
      </c>
      <c r="M11">
        <v>89.114400000000003</v>
      </c>
      <c r="N11">
        <v>4.1658799999999996</v>
      </c>
      <c r="O11">
        <f>Table3[[#This Row],[CFNM]]/Table3[[#This Row],[CAREA]]</f>
        <v>4.6747551461941046E-2</v>
      </c>
      <c r="P11">
        <v>2.0512600000000001</v>
      </c>
      <c r="Q11">
        <f>-(Table4[[#This Row],[time]]-2)*2</f>
        <v>-0.10252000000000017</v>
      </c>
      <c r="R11">
        <v>86.507099999999994</v>
      </c>
      <c r="S11">
        <v>7.0939899999999998</v>
      </c>
      <c r="T11">
        <f>Table4[[#This Row],[CFNM]]/Table4[[#This Row],[CAREA]]</f>
        <v>8.2004714063932324E-2</v>
      </c>
      <c r="U11">
        <v>2.0512600000000001</v>
      </c>
      <c r="V11">
        <f>-(Table5[[#This Row],[time]]-2)*2</f>
        <v>-0.10252000000000017</v>
      </c>
      <c r="W11">
        <v>82.6006</v>
      </c>
      <c r="X11">
        <v>11.132400000000001</v>
      </c>
      <c r="Y11">
        <f>Table5[[#This Row],[CFNM]]/Table5[[#This Row],[CAREA]]</f>
        <v>0.13477383941521007</v>
      </c>
      <c r="Z11">
        <v>2.0512600000000001</v>
      </c>
      <c r="AA11">
        <f>-(Table6[[#This Row],[time]]-2)*2</f>
        <v>-0.10252000000000017</v>
      </c>
      <c r="AB11">
        <v>89.032300000000006</v>
      </c>
      <c r="AC11">
        <v>18.081499999999998</v>
      </c>
      <c r="AD11">
        <f>Table6[[#This Row],[CFNM]]/Table6[[#This Row],[CAREA]]</f>
        <v>0.20308921593623883</v>
      </c>
      <c r="AE11">
        <v>2.0512600000000001</v>
      </c>
      <c r="AF11">
        <f>-(Table7[[#This Row],[time]]-2)*2</f>
        <v>-0.10252000000000017</v>
      </c>
      <c r="AG11">
        <v>79.101600000000005</v>
      </c>
      <c r="AH11">
        <v>20.881599999999999</v>
      </c>
      <c r="AI11">
        <f>Table7[[#This Row],[CFNM]]/Table7[[#This Row],[CAREA]]</f>
        <v>0.26398454645670882</v>
      </c>
      <c r="AJ11">
        <v>2.0512600000000001</v>
      </c>
      <c r="AK11">
        <f>-(Table8[[#This Row],[time]]-2)*2</f>
        <v>-0.10252000000000017</v>
      </c>
      <c r="AL11">
        <v>83.051500000000004</v>
      </c>
      <c r="AM11">
        <v>20.742899999999999</v>
      </c>
      <c r="AN11">
        <f>Table8[[#This Row],[CFNM]]/Table8[[#This Row],[CAREA]]</f>
        <v>0.24975948658362579</v>
      </c>
    </row>
    <row r="12" spans="1:40" x14ac:dyDescent="0.3">
      <c r="A12">
        <v>2.1153300000000002</v>
      </c>
      <c r="B12">
        <f>-(Table1[[#This Row],[time]]-2)*2</f>
        <v>-0.23066000000000031</v>
      </c>
      <c r="C12">
        <v>90.523700000000005</v>
      </c>
      <c r="D12">
        <v>11.123100000000001</v>
      </c>
      <c r="E12">
        <f>Table1[[#This Row],[CFNM]]/Table1[[#This Row],[CAREA]]</f>
        <v>0.12287500400447618</v>
      </c>
      <c r="F12">
        <v>2.1153300000000002</v>
      </c>
      <c r="G12">
        <f>-(Table2[[#This Row],[time]]-2)*2</f>
        <v>-0.23066000000000031</v>
      </c>
      <c r="H12">
        <v>95.624300000000005</v>
      </c>
      <c r="I12">
        <v>3.91229</v>
      </c>
      <c r="J12">
        <f>Table2[[#This Row],[CFNM]]/Table2[[#This Row],[CAREA]]</f>
        <v>4.0913136096159659E-2</v>
      </c>
      <c r="K12">
        <v>2.1153300000000002</v>
      </c>
      <c r="L12">
        <f>-(Table3[[#This Row],[time]]-2)*2</f>
        <v>-0.23066000000000031</v>
      </c>
      <c r="M12">
        <v>89.033900000000003</v>
      </c>
      <c r="N12">
        <v>5.3774499999999996</v>
      </c>
      <c r="O12">
        <f>Table3[[#This Row],[CFNM]]/Table3[[#This Row],[CAREA]]</f>
        <v>6.0397781069907071E-2</v>
      </c>
      <c r="P12">
        <v>2.1153300000000002</v>
      </c>
      <c r="Q12">
        <f>-(Table4[[#This Row],[time]]-2)*2</f>
        <v>-0.23066000000000031</v>
      </c>
      <c r="R12">
        <v>86.644599999999997</v>
      </c>
      <c r="S12">
        <v>8.4918399999999998</v>
      </c>
      <c r="T12">
        <f>Table4[[#This Row],[CFNM]]/Table4[[#This Row],[CAREA]]</f>
        <v>9.8007723504984726E-2</v>
      </c>
      <c r="U12">
        <v>2.1153300000000002</v>
      </c>
      <c r="V12">
        <f>-(Table5[[#This Row],[time]]-2)*2</f>
        <v>-0.23066000000000031</v>
      </c>
      <c r="W12">
        <v>82.227400000000003</v>
      </c>
      <c r="X12">
        <v>14.4465</v>
      </c>
      <c r="Y12">
        <f>Table5[[#This Row],[CFNM]]/Table5[[#This Row],[CAREA]]</f>
        <v>0.17568961197848892</v>
      </c>
      <c r="Z12">
        <v>2.1153300000000002</v>
      </c>
      <c r="AA12">
        <f>-(Table6[[#This Row],[time]]-2)*2</f>
        <v>-0.23066000000000031</v>
      </c>
      <c r="AB12">
        <v>89.029499999999999</v>
      </c>
      <c r="AC12">
        <v>22.020800000000001</v>
      </c>
      <c r="AD12">
        <f>Table6[[#This Row],[CFNM]]/Table6[[#This Row],[CAREA]]</f>
        <v>0.24734273471152821</v>
      </c>
      <c r="AE12">
        <v>2.1153300000000002</v>
      </c>
      <c r="AF12">
        <f>-(Table7[[#This Row],[time]]-2)*2</f>
        <v>-0.23066000000000031</v>
      </c>
      <c r="AG12">
        <v>79.3202</v>
      </c>
      <c r="AH12">
        <v>22.543700000000001</v>
      </c>
      <c r="AI12">
        <f>Table7[[#This Row],[CFNM]]/Table7[[#This Row],[CAREA]]</f>
        <v>0.28421133582618302</v>
      </c>
      <c r="AJ12">
        <v>2.1153300000000002</v>
      </c>
      <c r="AK12">
        <f>-(Table8[[#This Row],[time]]-2)*2</f>
        <v>-0.23066000000000031</v>
      </c>
      <c r="AL12">
        <v>82.880899999999997</v>
      </c>
      <c r="AM12">
        <v>22.918199999999999</v>
      </c>
      <c r="AN12">
        <f>Table8[[#This Row],[CFNM]]/Table8[[#This Row],[CAREA]]</f>
        <v>0.27651968065018601</v>
      </c>
    </row>
    <row r="13" spans="1:40" x14ac:dyDescent="0.3">
      <c r="A13">
        <v>2.16533</v>
      </c>
      <c r="B13">
        <f>-(Table1[[#This Row],[time]]-2)*2</f>
        <v>-0.33065999999999995</v>
      </c>
      <c r="C13">
        <v>90.042100000000005</v>
      </c>
      <c r="D13">
        <v>11.7613</v>
      </c>
      <c r="E13">
        <f>Table1[[#This Row],[CFNM]]/Table1[[#This Row],[CAREA]]</f>
        <v>0.13062000997311257</v>
      </c>
      <c r="F13">
        <v>2.16533</v>
      </c>
      <c r="G13">
        <f>-(Table2[[#This Row],[time]]-2)*2</f>
        <v>-0.33065999999999995</v>
      </c>
      <c r="H13">
        <v>95.131600000000006</v>
      </c>
      <c r="I13">
        <v>4.2254800000000001</v>
      </c>
      <c r="J13">
        <f>Table2[[#This Row],[CFNM]]/Table2[[#This Row],[CAREA]]</f>
        <v>4.4417207321226594E-2</v>
      </c>
      <c r="K13">
        <v>2.16533</v>
      </c>
      <c r="L13">
        <f>-(Table3[[#This Row],[time]]-2)*2</f>
        <v>-0.33065999999999995</v>
      </c>
      <c r="M13">
        <v>89.087699999999998</v>
      </c>
      <c r="N13">
        <v>6.5302899999999999</v>
      </c>
      <c r="O13">
        <f>Table3[[#This Row],[CFNM]]/Table3[[#This Row],[CAREA]]</f>
        <v>7.3301813830641049E-2</v>
      </c>
      <c r="P13">
        <v>2.16533</v>
      </c>
      <c r="Q13">
        <f>-(Table4[[#This Row],[time]]-2)*2</f>
        <v>-0.33065999999999995</v>
      </c>
      <c r="R13">
        <v>86.772999999999996</v>
      </c>
      <c r="S13">
        <v>9.8731600000000004</v>
      </c>
      <c r="T13">
        <f>Table4[[#This Row],[CFNM]]/Table4[[#This Row],[CAREA]]</f>
        <v>0.1137814758046858</v>
      </c>
      <c r="U13">
        <v>2.16533</v>
      </c>
      <c r="V13">
        <f>-(Table5[[#This Row],[time]]-2)*2</f>
        <v>-0.33065999999999995</v>
      </c>
      <c r="W13">
        <v>81.942300000000003</v>
      </c>
      <c r="X13">
        <v>17.194199999999999</v>
      </c>
      <c r="Y13">
        <f>Table5[[#This Row],[CFNM]]/Table5[[#This Row],[CAREA]]</f>
        <v>0.20983301664707968</v>
      </c>
      <c r="Z13">
        <v>2.16533</v>
      </c>
      <c r="AA13">
        <f>-(Table6[[#This Row],[time]]-2)*2</f>
        <v>-0.33065999999999995</v>
      </c>
      <c r="AB13">
        <v>88.9178</v>
      </c>
      <c r="AC13">
        <v>25.1661</v>
      </c>
      <c r="AD13">
        <f>Table6[[#This Row],[CFNM]]/Table6[[#This Row],[CAREA]]</f>
        <v>0.28302657060790976</v>
      </c>
      <c r="AE13">
        <v>2.16533</v>
      </c>
      <c r="AF13">
        <f>-(Table7[[#This Row],[time]]-2)*2</f>
        <v>-0.33065999999999995</v>
      </c>
      <c r="AG13">
        <v>79.63</v>
      </c>
      <c r="AH13">
        <v>24.549900000000001</v>
      </c>
      <c r="AI13">
        <f>Table7[[#This Row],[CFNM]]/Table7[[#This Row],[CAREA]]</f>
        <v>0.3082996358156474</v>
      </c>
      <c r="AJ13">
        <v>2.16533</v>
      </c>
      <c r="AK13">
        <f>-(Table8[[#This Row],[time]]-2)*2</f>
        <v>-0.33065999999999995</v>
      </c>
      <c r="AL13">
        <v>82.662300000000002</v>
      </c>
      <c r="AM13">
        <v>25.6812</v>
      </c>
      <c r="AN13">
        <f>Table8[[#This Row],[CFNM]]/Table8[[#This Row],[CAREA]]</f>
        <v>0.3106760881320747</v>
      </c>
    </row>
    <row r="14" spans="1:40" x14ac:dyDescent="0.3">
      <c r="A14">
        <v>2.2246999999999999</v>
      </c>
      <c r="B14">
        <f>-(Table1[[#This Row],[time]]-2)*2</f>
        <v>-0.4493999999999998</v>
      </c>
      <c r="C14">
        <v>89.640799999999999</v>
      </c>
      <c r="D14">
        <v>12.286</v>
      </c>
      <c r="E14">
        <f>Table1[[#This Row],[CFNM]]/Table1[[#This Row],[CAREA]]</f>
        <v>0.13705812531793557</v>
      </c>
      <c r="F14">
        <v>2.2246999999999999</v>
      </c>
      <c r="G14">
        <f>-(Table2[[#This Row],[time]]-2)*2</f>
        <v>-0.4493999999999998</v>
      </c>
      <c r="H14">
        <v>94.840299999999999</v>
      </c>
      <c r="I14">
        <v>4.5146800000000002</v>
      </c>
      <c r="J14">
        <f>Table2[[#This Row],[CFNM]]/Table2[[#This Row],[CAREA]]</f>
        <v>4.7602970467195908E-2</v>
      </c>
      <c r="K14">
        <v>2.2246999999999999</v>
      </c>
      <c r="L14">
        <f>-(Table3[[#This Row],[time]]-2)*2</f>
        <v>-0.4493999999999998</v>
      </c>
      <c r="M14">
        <v>88.875200000000007</v>
      </c>
      <c r="N14">
        <v>7.4753800000000004</v>
      </c>
      <c r="O14">
        <f>Table3[[#This Row],[CFNM]]/Table3[[#This Row],[CAREA]]</f>
        <v>8.4110978090625954E-2</v>
      </c>
      <c r="P14">
        <v>2.2246999999999999</v>
      </c>
      <c r="Q14">
        <f>-(Table4[[#This Row],[time]]-2)*2</f>
        <v>-0.4493999999999998</v>
      </c>
      <c r="R14">
        <v>86.866699999999994</v>
      </c>
      <c r="S14">
        <v>11.002000000000001</v>
      </c>
      <c r="T14">
        <f>Table4[[#This Row],[CFNM]]/Table4[[#This Row],[CAREA]]</f>
        <v>0.12665382707067266</v>
      </c>
      <c r="U14">
        <v>2.2246999999999999</v>
      </c>
      <c r="V14">
        <f>-(Table5[[#This Row],[time]]-2)*2</f>
        <v>-0.4493999999999998</v>
      </c>
      <c r="W14">
        <v>81.584999999999994</v>
      </c>
      <c r="X14">
        <v>19.471399999999999</v>
      </c>
      <c r="Y14">
        <f>Table5[[#This Row],[CFNM]]/Table5[[#This Row],[CAREA]]</f>
        <v>0.23866397009254153</v>
      </c>
      <c r="Z14">
        <v>2.2246999999999999</v>
      </c>
      <c r="AA14">
        <f>-(Table6[[#This Row],[time]]-2)*2</f>
        <v>-0.4493999999999998</v>
      </c>
      <c r="AB14">
        <v>88.696299999999994</v>
      </c>
      <c r="AC14">
        <v>28.0352</v>
      </c>
      <c r="AD14">
        <f>Table6[[#This Row],[CFNM]]/Table6[[#This Row],[CAREA]]</f>
        <v>0.31608082862532033</v>
      </c>
      <c r="AE14">
        <v>2.2246999999999999</v>
      </c>
      <c r="AF14">
        <f>-(Table7[[#This Row],[time]]-2)*2</f>
        <v>-0.4493999999999998</v>
      </c>
      <c r="AG14">
        <v>79.790800000000004</v>
      </c>
      <c r="AH14">
        <v>26.677299999999999</v>
      </c>
      <c r="AI14">
        <f>Table7[[#This Row],[CFNM]]/Table7[[#This Row],[CAREA]]</f>
        <v>0.33434055053966116</v>
      </c>
      <c r="AJ14">
        <v>2.2246999999999999</v>
      </c>
      <c r="AK14">
        <f>-(Table8[[#This Row],[time]]-2)*2</f>
        <v>-0.4493999999999998</v>
      </c>
      <c r="AL14">
        <v>82.460999999999999</v>
      </c>
      <c r="AM14">
        <v>28.4434</v>
      </c>
      <c r="AN14">
        <f>Table8[[#This Row],[CFNM]]/Table8[[#This Row],[CAREA]]</f>
        <v>0.34493154339627219</v>
      </c>
    </row>
    <row r="15" spans="1:40" x14ac:dyDescent="0.3">
      <c r="A15">
        <v>2.2668900000000001</v>
      </c>
      <c r="B15">
        <f>-(Table1[[#This Row],[time]]-2)*2</f>
        <v>-0.53378000000000014</v>
      </c>
      <c r="C15">
        <v>89.145399999999995</v>
      </c>
      <c r="D15">
        <v>13.2446</v>
      </c>
      <c r="E15">
        <f>Table1[[#This Row],[CFNM]]/Table1[[#This Row],[CAREA]]</f>
        <v>0.14857300544952404</v>
      </c>
      <c r="F15">
        <v>2.2668900000000001</v>
      </c>
      <c r="G15">
        <f>-(Table2[[#This Row],[time]]-2)*2</f>
        <v>-0.53378000000000014</v>
      </c>
      <c r="H15">
        <v>94.470299999999995</v>
      </c>
      <c r="I15">
        <v>5.0861799999999997</v>
      </c>
      <c r="J15">
        <f>Table2[[#This Row],[CFNM]]/Table2[[#This Row],[CAREA]]</f>
        <v>5.383893138901856E-2</v>
      </c>
      <c r="K15">
        <v>2.2668900000000001</v>
      </c>
      <c r="L15">
        <f>-(Table3[[#This Row],[time]]-2)*2</f>
        <v>-0.53378000000000014</v>
      </c>
      <c r="M15">
        <v>88.988799999999998</v>
      </c>
      <c r="N15">
        <v>8.7904499999999999</v>
      </c>
      <c r="O15">
        <f>Table3[[#This Row],[CFNM]]/Table3[[#This Row],[CAREA]]</f>
        <v>9.8781532057966845E-2</v>
      </c>
      <c r="P15">
        <v>2.2668900000000001</v>
      </c>
      <c r="Q15">
        <f>-(Table4[[#This Row],[time]]-2)*2</f>
        <v>-0.53378000000000014</v>
      </c>
      <c r="R15">
        <v>86.998999999999995</v>
      </c>
      <c r="S15">
        <v>12.704700000000001</v>
      </c>
      <c r="T15">
        <f>Table4[[#This Row],[CFNM]]/Table4[[#This Row],[CAREA]]</f>
        <v>0.1460327130196899</v>
      </c>
      <c r="U15">
        <v>2.2668900000000001</v>
      </c>
      <c r="V15">
        <f>-(Table5[[#This Row],[time]]-2)*2</f>
        <v>-0.53378000000000014</v>
      </c>
      <c r="W15">
        <v>81.072699999999998</v>
      </c>
      <c r="X15">
        <v>22.889299999999999</v>
      </c>
      <c r="Y15">
        <f>Table5[[#This Row],[CFNM]]/Table5[[#This Row],[CAREA]]</f>
        <v>0.28233055023454257</v>
      </c>
      <c r="Z15">
        <v>2.2668900000000001</v>
      </c>
      <c r="AA15">
        <f>-(Table6[[#This Row],[time]]-2)*2</f>
        <v>-0.53378000000000014</v>
      </c>
      <c r="AB15">
        <v>88.950900000000004</v>
      </c>
      <c r="AC15">
        <v>32.4238</v>
      </c>
      <c r="AD15">
        <f>Table6[[#This Row],[CFNM]]/Table6[[#This Row],[CAREA]]</f>
        <v>0.36451345630004867</v>
      </c>
      <c r="AE15">
        <v>2.2668900000000001</v>
      </c>
      <c r="AF15">
        <f>-(Table7[[#This Row],[time]]-2)*2</f>
        <v>-0.53378000000000014</v>
      </c>
      <c r="AG15">
        <v>80.069100000000006</v>
      </c>
      <c r="AH15">
        <v>29.764099999999999</v>
      </c>
      <c r="AI15">
        <f>Table7[[#This Row],[CFNM]]/Table7[[#This Row],[CAREA]]</f>
        <v>0.37173016806733178</v>
      </c>
      <c r="AJ15">
        <v>2.2668900000000001</v>
      </c>
      <c r="AK15">
        <f>-(Table8[[#This Row],[time]]-2)*2</f>
        <v>-0.53378000000000014</v>
      </c>
      <c r="AL15">
        <v>82.185400000000001</v>
      </c>
      <c r="AM15">
        <v>32.087899999999998</v>
      </c>
      <c r="AN15">
        <f>Table8[[#This Row],[CFNM]]/Table8[[#This Row],[CAREA]]</f>
        <v>0.39043309395586073</v>
      </c>
    </row>
    <row r="16" spans="1:40" x14ac:dyDescent="0.3">
      <c r="A16">
        <v>2.3262700000000001</v>
      </c>
      <c r="B16">
        <f>-(Table1[[#This Row],[time]]-2)*2</f>
        <v>-0.65254000000000012</v>
      </c>
      <c r="C16">
        <v>88.793700000000001</v>
      </c>
      <c r="D16">
        <v>14.555099999999999</v>
      </c>
      <c r="E16">
        <f>Table1[[#This Row],[CFNM]]/Table1[[#This Row],[CAREA]]</f>
        <v>0.16392041327256324</v>
      </c>
      <c r="F16">
        <v>2.3262700000000001</v>
      </c>
      <c r="G16">
        <f>-(Table2[[#This Row],[time]]-2)*2</f>
        <v>-0.65254000000000012</v>
      </c>
      <c r="H16">
        <v>94.146199999999993</v>
      </c>
      <c r="I16">
        <v>6.1024099999999999</v>
      </c>
      <c r="J16">
        <f>Table2[[#This Row],[CFNM]]/Table2[[#This Row],[CAREA]]</f>
        <v>6.4818441955171849E-2</v>
      </c>
      <c r="K16">
        <v>2.3262700000000001</v>
      </c>
      <c r="L16">
        <f>-(Table3[[#This Row],[time]]-2)*2</f>
        <v>-0.65254000000000012</v>
      </c>
      <c r="M16">
        <v>89.127200000000002</v>
      </c>
      <c r="N16">
        <v>10.2559</v>
      </c>
      <c r="O16">
        <f>Table3[[#This Row],[CFNM]]/Table3[[#This Row],[CAREA]]</f>
        <v>0.11507037133445233</v>
      </c>
      <c r="P16">
        <v>2.3262700000000001</v>
      </c>
      <c r="Q16">
        <f>-(Table4[[#This Row],[time]]-2)*2</f>
        <v>-0.65254000000000012</v>
      </c>
      <c r="R16">
        <v>87.121899999999997</v>
      </c>
      <c r="S16">
        <v>14.719200000000001</v>
      </c>
      <c r="T16">
        <f>Table4[[#This Row],[CFNM]]/Table4[[#This Row],[CAREA]]</f>
        <v>0.16894948342494828</v>
      </c>
      <c r="U16">
        <v>2.3262700000000001</v>
      </c>
      <c r="V16">
        <f>-(Table5[[#This Row],[time]]-2)*2</f>
        <v>-0.65254000000000012</v>
      </c>
      <c r="W16">
        <v>80.937399999999997</v>
      </c>
      <c r="X16">
        <v>26.581099999999999</v>
      </c>
      <c r="Y16">
        <f>Table5[[#This Row],[CFNM]]/Table5[[#This Row],[CAREA]]</f>
        <v>0.32841554089950997</v>
      </c>
      <c r="Z16">
        <v>2.3262700000000001</v>
      </c>
      <c r="AA16">
        <f>-(Table6[[#This Row],[time]]-2)*2</f>
        <v>-0.65254000000000012</v>
      </c>
      <c r="AB16">
        <v>88.922200000000004</v>
      </c>
      <c r="AC16">
        <v>37.389499999999998</v>
      </c>
      <c r="AD16">
        <f>Table6[[#This Row],[CFNM]]/Table6[[#This Row],[CAREA]]</f>
        <v>0.4204743022552298</v>
      </c>
      <c r="AE16">
        <v>2.3262700000000001</v>
      </c>
      <c r="AF16">
        <f>-(Table7[[#This Row],[time]]-2)*2</f>
        <v>-0.65254000000000012</v>
      </c>
      <c r="AG16">
        <v>80.1858</v>
      </c>
      <c r="AH16">
        <v>33.4756</v>
      </c>
      <c r="AI16">
        <f>Table7[[#This Row],[CFNM]]/Table7[[#This Row],[CAREA]]</f>
        <v>0.41747541335248883</v>
      </c>
      <c r="AJ16">
        <v>2.3262700000000001</v>
      </c>
      <c r="AK16">
        <f>-(Table8[[#This Row],[time]]-2)*2</f>
        <v>-0.65254000000000012</v>
      </c>
      <c r="AL16">
        <v>81.762600000000006</v>
      </c>
      <c r="AM16">
        <v>35.882800000000003</v>
      </c>
      <c r="AN16">
        <f>Table8[[#This Row],[CFNM]]/Table8[[#This Row],[CAREA]]</f>
        <v>0.43886569164874895</v>
      </c>
    </row>
    <row r="17" spans="1:40" x14ac:dyDescent="0.3">
      <c r="A17">
        <v>2.3684599999999998</v>
      </c>
      <c r="B17">
        <f>-(Table1[[#This Row],[time]]-2)*2</f>
        <v>-0.73691999999999958</v>
      </c>
      <c r="C17">
        <v>88.580500000000001</v>
      </c>
      <c r="D17">
        <v>15.717599999999999</v>
      </c>
      <c r="E17">
        <f>Table1[[#This Row],[CFNM]]/Table1[[#This Row],[CAREA]]</f>
        <v>0.17743860104650572</v>
      </c>
      <c r="F17">
        <v>2.3684599999999998</v>
      </c>
      <c r="G17">
        <f>-(Table2[[#This Row],[time]]-2)*2</f>
        <v>-0.73691999999999958</v>
      </c>
      <c r="H17">
        <v>93.857200000000006</v>
      </c>
      <c r="I17">
        <v>6.9933199999999998</v>
      </c>
      <c r="J17">
        <f>Table2[[#This Row],[CFNM]]/Table2[[#This Row],[CAREA]]</f>
        <v>7.4510213387997931E-2</v>
      </c>
      <c r="K17">
        <v>2.3684599999999998</v>
      </c>
      <c r="L17">
        <f>-(Table3[[#This Row],[time]]-2)*2</f>
        <v>-0.73691999999999958</v>
      </c>
      <c r="M17">
        <v>88.507000000000005</v>
      </c>
      <c r="N17">
        <v>11.5983</v>
      </c>
      <c r="O17">
        <f>Table3[[#This Row],[CFNM]]/Table3[[#This Row],[CAREA]]</f>
        <v>0.13104387223609432</v>
      </c>
      <c r="P17">
        <v>2.3684599999999998</v>
      </c>
      <c r="Q17">
        <f>-(Table4[[#This Row],[time]]-2)*2</f>
        <v>-0.73691999999999958</v>
      </c>
      <c r="R17">
        <v>87.206999999999994</v>
      </c>
      <c r="S17">
        <v>16.428000000000001</v>
      </c>
      <c r="T17">
        <f>Table4[[#This Row],[CFNM]]/Table4[[#This Row],[CAREA]]</f>
        <v>0.18837937321545292</v>
      </c>
      <c r="U17">
        <v>2.3684599999999998</v>
      </c>
      <c r="V17">
        <f>-(Table5[[#This Row],[time]]-2)*2</f>
        <v>-0.73691999999999958</v>
      </c>
      <c r="W17">
        <v>80.344099999999997</v>
      </c>
      <c r="X17">
        <v>29.431999999999999</v>
      </c>
      <c r="Y17">
        <f>Table5[[#This Row],[CFNM]]/Table5[[#This Row],[CAREA]]</f>
        <v>0.36632434740074254</v>
      </c>
      <c r="Z17">
        <v>2.3684599999999998</v>
      </c>
      <c r="AA17">
        <f>-(Table6[[#This Row],[time]]-2)*2</f>
        <v>-0.73691999999999958</v>
      </c>
      <c r="AB17">
        <v>88.388199999999998</v>
      </c>
      <c r="AC17">
        <v>41.178199999999997</v>
      </c>
      <c r="AD17">
        <f>Table6[[#This Row],[CFNM]]/Table6[[#This Row],[CAREA]]</f>
        <v>0.46587892954036847</v>
      </c>
      <c r="AE17">
        <v>2.3684599999999998</v>
      </c>
      <c r="AF17">
        <f>-(Table7[[#This Row],[time]]-2)*2</f>
        <v>-0.73691999999999958</v>
      </c>
      <c r="AG17">
        <v>80.105999999999995</v>
      </c>
      <c r="AH17">
        <v>36.825299999999999</v>
      </c>
      <c r="AI17">
        <f>Table7[[#This Row],[CFNM]]/Table7[[#This Row],[CAREA]]</f>
        <v>0.45970713804209423</v>
      </c>
      <c r="AJ17">
        <v>2.3684599999999998</v>
      </c>
      <c r="AK17">
        <f>-(Table8[[#This Row],[time]]-2)*2</f>
        <v>-0.73691999999999958</v>
      </c>
      <c r="AL17">
        <v>81.561999999999998</v>
      </c>
      <c r="AM17">
        <v>39.181600000000003</v>
      </c>
      <c r="AN17">
        <f>Table8[[#This Row],[CFNM]]/Table8[[#This Row],[CAREA]]</f>
        <v>0.4803903778720483</v>
      </c>
    </row>
    <row r="18" spans="1:40" x14ac:dyDescent="0.3">
      <c r="A18">
        <v>2.4278300000000002</v>
      </c>
      <c r="B18">
        <f>-(Table1[[#This Row],[time]]-2)*2</f>
        <v>-0.85566000000000031</v>
      </c>
      <c r="C18">
        <v>88.364000000000004</v>
      </c>
      <c r="D18">
        <v>16.8842</v>
      </c>
      <c r="E18">
        <f>Table1[[#This Row],[CFNM]]/Table1[[#This Row],[CAREA]]</f>
        <v>0.19107555112941921</v>
      </c>
      <c r="F18">
        <v>2.4278300000000002</v>
      </c>
      <c r="G18">
        <f>-(Table2[[#This Row],[time]]-2)*2</f>
        <v>-0.85566000000000031</v>
      </c>
      <c r="H18">
        <v>93.551299999999998</v>
      </c>
      <c r="I18">
        <v>7.8894299999999999</v>
      </c>
      <c r="J18">
        <f>Table2[[#This Row],[CFNM]]/Table2[[#This Row],[CAREA]]</f>
        <v>8.433266026233735E-2</v>
      </c>
      <c r="K18">
        <v>2.4278300000000002</v>
      </c>
      <c r="L18">
        <f>-(Table3[[#This Row],[time]]-2)*2</f>
        <v>-0.85566000000000031</v>
      </c>
      <c r="M18">
        <v>88.627200000000002</v>
      </c>
      <c r="N18">
        <v>13.023999999999999</v>
      </c>
      <c r="O18">
        <f>Table3[[#This Row],[CFNM]]/Table3[[#This Row],[CAREA]]</f>
        <v>0.14695262853841709</v>
      </c>
      <c r="P18">
        <v>2.4278300000000002</v>
      </c>
      <c r="Q18">
        <f>-(Table4[[#This Row],[time]]-2)*2</f>
        <v>-0.85566000000000031</v>
      </c>
      <c r="R18">
        <v>87.317300000000003</v>
      </c>
      <c r="S18">
        <v>18.192799999999998</v>
      </c>
      <c r="T18">
        <f>Table4[[#This Row],[CFNM]]/Table4[[#This Row],[CAREA]]</f>
        <v>0.20835275483781562</v>
      </c>
      <c r="U18">
        <v>2.4278300000000002</v>
      </c>
      <c r="V18">
        <f>-(Table5[[#This Row],[time]]-2)*2</f>
        <v>-0.85566000000000031</v>
      </c>
      <c r="W18">
        <v>79.246899999999997</v>
      </c>
      <c r="X18">
        <v>31.920100000000001</v>
      </c>
      <c r="Y18">
        <f>Table5[[#This Row],[CFNM]]/Table5[[#This Row],[CAREA]]</f>
        <v>0.40279304300862245</v>
      </c>
      <c r="Z18">
        <v>2.4278300000000002</v>
      </c>
      <c r="AA18">
        <f>-(Table6[[#This Row],[time]]-2)*2</f>
        <v>-0.85566000000000031</v>
      </c>
      <c r="AB18">
        <v>87.713899999999995</v>
      </c>
      <c r="AC18">
        <v>44.755099999999999</v>
      </c>
      <c r="AD18">
        <f>Table6[[#This Row],[CFNM]]/Table6[[#This Row],[CAREA]]</f>
        <v>0.51023954014130035</v>
      </c>
      <c r="AE18">
        <v>2.4278300000000002</v>
      </c>
      <c r="AF18">
        <f>-(Table7[[#This Row],[time]]-2)*2</f>
        <v>-0.85566000000000031</v>
      </c>
      <c r="AG18">
        <v>80.006299999999996</v>
      </c>
      <c r="AH18">
        <v>40.345999999999997</v>
      </c>
      <c r="AI18">
        <f>Table7[[#This Row],[CFNM]]/Table7[[#This Row],[CAREA]]</f>
        <v>0.50428528753360669</v>
      </c>
      <c r="AJ18">
        <v>2.4278300000000002</v>
      </c>
      <c r="AK18">
        <f>-(Table8[[#This Row],[time]]-2)*2</f>
        <v>-0.85566000000000031</v>
      </c>
      <c r="AL18">
        <v>81.384200000000007</v>
      </c>
      <c r="AM18">
        <v>42.6432</v>
      </c>
      <c r="AN18">
        <f>Table8[[#This Row],[CFNM]]/Table8[[#This Row],[CAREA]]</f>
        <v>0.52397394088778904</v>
      </c>
    </row>
    <row r="19" spans="1:40" x14ac:dyDescent="0.3">
      <c r="A19">
        <v>2.4542000000000002</v>
      </c>
      <c r="B19">
        <f>-(Table1[[#This Row],[time]]-2)*2</f>
        <v>-0.90840000000000032</v>
      </c>
      <c r="C19">
        <v>88.171499999999995</v>
      </c>
      <c r="D19">
        <v>18.100999999999999</v>
      </c>
      <c r="E19">
        <f>Table1[[#This Row],[CFNM]]/Table1[[#This Row],[CAREA]]</f>
        <v>0.20529309357332018</v>
      </c>
      <c r="F19">
        <v>2.4542000000000002</v>
      </c>
      <c r="G19">
        <f>-(Table2[[#This Row],[time]]-2)*2</f>
        <v>-0.90840000000000032</v>
      </c>
      <c r="H19">
        <v>93.204800000000006</v>
      </c>
      <c r="I19">
        <v>8.8864000000000001</v>
      </c>
      <c r="J19">
        <f>Table2[[#This Row],[CFNM]]/Table2[[#This Row],[CAREA]]</f>
        <v>9.5342729129830217E-2</v>
      </c>
      <c r="K19">
        <v>2.4542000000000002</v>
      </c>
      <c r="L19">
        <f>-(Table3[[#This Row],[time]]-2)*2</f>
        <v>-0.90840000000000032</v>
      </c>
      <c r="M19">
        <v>88.781400000000005</v>
      </c>
      <c r="N19">
        <v>14.6129</v>
      </c>
      <c r="O19">
        <f>Table3[[#This Row],[CFNM]]/Table3[[#This Row],[CAREA]]</f>
        <v>0.16459416048857078</v>
      </c>
      <c r="P19">
        <v>2.4542000000000002</v>
      </c>
      <c r="Q19">
        <f>-(Table4[[#This Row],[time]]-2)*2</f>
        <v>-0.90840000000000032</v>
      </c>
      <c r="R19">
        <v>87.441400000000002</v>
      </c>
      <c r="S19">
        <v>20.219000000000001</v>
      </c>
      <c r="T19">
        <f>Table4[[#This Row],[CFNM]]/Table4[[#This Row],[CAREA]]</f>
        <v>0.23122914317474333</v>
      </c>
      <c r="U19">
        <v>2.4542000000000002</v>
      </c>
      <c r="V19">
        <f>-(Table5[[#This Row],[time]]-2)*2</f>
        <v>-0.90840000000000032</v>
      </c>
      <c r="W19">
        <v>78.350200000000001</v>
      </c>
      <c r="X19">
        <v>34.579300000000003</v>
      </c>
      <c r="Y19">
        <f>Table5[[#This Row],[CFNM]]/Table5[[#This Row],[CAREA]]</f>
        <v>0.44134284277513014</v>
      </c>
      <c r="Z19">
        <v>2.4542000000000002</v>
      </c>
      <c r="AA19">
        <f>-(Table6[[#This Row],[time]]-2)*2</f>
        <v>-0.90840000000000032</v>
      </c>
      <c r="AB19">
        <v>86.977599999999995</v>
      </c>
      <c r="AC19">
        <v>48.544400000000003</v>
      </c>
      <c r="AD19">
        <f>Table6[[#This Row],[CFNM]]/Table6[[#This Row],[CAREA]]</f>
        <v>0.55812531042475311</v>
      </c>
      <c r="AE19">
        <v>2.4542000000000002</v>
      </c>
      <c r="AF19">
        <f>-(Table7[[#This Row],[time]]-2)*2</f>
        <v>-0.90840000000000032</v>
      </c>
      <c r="AG19">
        <v>79.663200000000003</v>
      </c>
      <c r="AH19">
        <v>44.228999999999999</v>
      </c>
      <c r="AI19">
        <f>Table7[[#This Row],[CFNM]]/Table7[[#This Row],[CAREA]]</f>
        <v>0.55519989154339766</v>
      </c>
      <c r="AJ19">
        <v>2.4542000000000002</v>
      </c>
      <c r="AK19">
        <f>-(Table8[[#This Row],[time]]-2)*2</f>
        <v>-0.90840000000000032</v>
      </c>
      <c r="AL19">
        <v>80.380700000000004</v>
      </c>
      <c r="AM19">
        <v>46.464500000000001</v>
      </c>
      <c r="AN19">
        <f>Table8[[#This Row],[CFNM]]/Table8[[#This Row],[CAREA]]</f>
        <v>0.5780554287285381</v>
      </c>
    </row>
    <row r="20" spans="1:40" x14ac:dyDescent="0.3">
      <c r="A20">
        <v>2.5061499999999999</v>
      </c>
      <c r="B20">
        <f>-(Table1[[#This Row],[time]]-2)*2</f>
        <v>-1.0122999999999998</v>
      </c>
      <c r="C20">
        <v>88.026799999999994</v>
      </c>
      <c r="D20">
        <v>19.074300000000001</v>
      </c>
      <c r="E20">
        <f>Table1[[#This Row],[CFNM]]/Table1[[#This Row],[CAREA]]</f>
        <v>0.21668741792272356</v>
      </c>
      <c r="F20">
        <v>2.5061499999999999</v>
      </c>
      <c r="G20">
        <f>-(Table2[[#This Row],[time]]-2)*2</f>
        <v>-1.0122999999999998</v>
      </c>
      <c r="H20">
        <v>93.105500000000006</v>
      </c>
      <c r="I20">
        <v>9.7397799999999997</v>
      </c>
      <c r="J20">
        <f>Table2[[#This Row],[CFNM]]/Table2[[#This Row],[CAREA]]</f>
        <v>0.10461014655417777</v>
      </c>
      <c r="K20">
        <v>2.5061499999999999</v>
      </c>
      <c r="L20">
        <f>-(Table3[[#This Row],[time]]-2)*2</f>
        <v>-1.0122999999999998</v>
      </c>
      <c r="M20">
        <v>88.962500000000006</v>
      </c>
      <c r="N20">
        <v>16.000900000000001</v>
      </c>
      <c r="O20">
        <f>Table3[[#This Row],[CFNM]]/Table3[[#This Row],[CAREA]]</f>
        <v>0.17986117746241395</v>
      </c>
      <c r="P20">
        <v>2.5061499999999999</v>
      </c>
      <c r="Q20">
        <f>-(Table4[[#This Row],[time]]-2)*2</f>
        <v>-1.0122999999999998</v>
      </c>
      <c r="R20">
        <v>87.889499999999998</v>
      </c>
      <c r="S20">
        <v>21.994199999999999</v>
      </c>
      <c r="T20">
        <f>Table4[[#This Row],[CFNM]]/Table4[[#This Row],[CAREA]]</f>
        <v>0.25024832317853668</v>
      </c>
      <c r="U20">
        <v>2.5061499999999999</v>
      </c>
      <c r="V20">
        <f>-(Table5[[#This Row],[time]]-2)*2</f>
        <v>-1.0122999999999998</v>
      </c>
      <c r="W20">
        <v>77.680599999999998</v>
      </c>
      <c r="X20">
        <v>36.859000000000002</v>
      </c>
      <c r="Y20">
        <f>Table5[[#This Row],[CFNM]]/Table5[[#This Row],[CAREA]]</f>
        <v>0.47449427527593763</v>
      </c>
      <c r="Z20">
        <v>2.5061499999999999</v>
      </c>
      <c r="AA20">
        <f>-(Table6[[#This Row],[time]]-2)*2</f>
        <v>-1.0122999999999998</v>
      </c>
      <c r="AB20">
        <v>86.243700000000004</v>
      </c>
      <c r="AC20">
        <v>51.686500000000002</v>
      </c>
      <c r="AD20">
        <f>Table6[[#This Row],[CFNM]]/Table6[[#This Row],[CAREA]]</f>
        <v>0.59930754362347627</v>
      </c>
      <c r="AE20">
        <v>2.5061499999999999</v>
      </c>
      <c r="AF20">
        <f>-(Table7[[#This Row],[time]]-2)*2</f>
        <v>-1.0122999999999998</v>
      </c>
      <c r="AG20">
        <v>79.2136</v>
      </c>
      <c r="AH20">
        <v>47.554900000000004</v>
      </c>
      <c r="AI20">
        <f>Table7[[#This Row],[CFNM]]/Table7[[#This Row],[CAREA]]</f>
        <v>0.60033756829635321</v>
      </c>
      <c r="AJ20">
        <v>2.5061499999999999</v>
      </c>
      <c r="AK20">
        <f>-(Table8[[#This Row],[time]]-2)*2</f>
        <v>-1.0122999999999998</v>
      </c>
      <c r="AL20">
        <v>80.093900000000005</v>
      </c>
      <c r="AM20">
        <v>49.711599999999997</v>
      </c>
      <c r="AN20">
        <f>Table8[[#This Row],[CFNM]]/Table8[[#This Row],[CAREA]]</f>
        <v>0.62066649270418839</v>
      </c>
    </row>
    <row r="21" spans="1:40" x14ac:dyDescent="0.3">
      <c r="A21">
        <v>2.5507599999999999</v>
      </c>
      <c r="B21">
        <f>-(Table1[[#This Row],[time]]-2)*2</f>
        <v>-1.1015199999999998</v>
      </c>
      <c r="C21">
        <v>87.786799999999999</v>
      </c>
      <c r="D21">
        <v>20.111999999999998</v>
      </c>
      <c r="E21">
        <f>Table1[[#This Row],[CFNM]]/Table1[[#This Row],[CAREA]]</f>
        <v>0.22910050258125367</v>
      </c>
      <c r="F21">
        <v>2.5507599999999999</v>
      </c>
      <c r="G21">
        <f>-(Table2[[#This Row],[time]]-2)*2</f>
        <v>-1.1015199999999998</v>
      </c>
      <c r="H21">
        <v>93.007400000000004</v>
      </c>
      <c r="I21">
        <v>10.7331</v>
      </c>
      <c r="J21">
        <f>Table2[[#This Row],[CFNM]]/Table2[[#This Row],[CAREA]]</f>
        <v>0.1154004950143752</v>
      </c>
      <c r="K21">
        <v>2.5507599999999999</v>
      </c>
      <c r="L21">
        <f>-(Table3[[#This Row],[time]]-2)*2</f>
        <v>-1.1015199999999998</v>
      </c>
      <c r="M21">
        <v>89.149299999999997</v>
      </c>
      <c r="N21">
        <v>17.6813</v>
      </c>
      <c r="O21">
        <f>Table3[[#This Row],[CFNM]]/Table3[[#This Row],[CAREA]]</f>
        <v>0.19833358197989218</v>
      </c>
      <c r="P21">
        <v>2.5507599999999999</v>
      </c>
      <c r="Q21">
        <f>-(Table4[[#This Row],[time]]-2)*2</f>
        <v>-1.1015199999999998</v>
      </c>
      <c r="R21">
        <v>88.083799999999997</v>
      </c>
      <c r="S21">
        <v>24.069199999999999</v>
      </c>
      <c r="T21">
        <f>Table4[[#This Row],[CFNM]]/Table4[[#This Row],[CAREA]]</f>
        <v>0.27325342457977514</v>
      </c>
      <c r="U21">
        <v>2.5507599999999999</v>
      </c>
      <c r="V21">
        <f>-(Table5[[#This Row],[time]]-2)*2</f>
        <v>-1.1015199999999998</v>
      </c>
      <c r="W21">
        <v>76.719899999999996</v>
      </c>
      <c r="X21">
        <v>39.4788</v>
      </c>
      <c r="Y21">
        <f>Table5[[#This Row],[CFNM]]/Table5[[#This Row],[CAREA]]</f>
        <v>0.51458356958233786</v>
      </c>
      <c r="Z21">
        <v>2.5507599999999999</v>
      </c>
      <c r="AA21">
        <f>-(Table6[[#This Row],[time]]-2)*2</f>
        <v>-1.1015199999999998</v>
      </c>
      <c r="AB21">
        <v>84.722399999999993</v>
      </c>
      <c r="AC21">
        <v>55.309800000000003</v>
      </c>
      <c r="AD21">
        <f>Table6[[#This Row],[CFNM]]/Table6[[#This Row],[CAREA]]</f>
        <v>0.65283561372199095</v>
      </c>
      <c r="AE21">
        <v>2.5507599999999999</v>
      </c>
      <c r="AF21">
        <f>-(Table7[[#This Row],[time]]-2)*2</f>
        <v>-1.1015199999999998</v>
      </c>
      <c r="AG21">
        <v>78.326400000000007</v>
      </c>
      <c r="AH21">
        <v>51.627200000000002</v>
      </c>
      <c r="AI21">
        <f>Table7[[#This Row],[CFNM]]/Table7[[#This Row],[CAREA]]</f>
        <v>0.6591289782244556</v>
      </c>
      <c r="AJ21">
        <v>2.5507599999999999</v>
      </c>
      <c r="AK21">
        <f>-(Table8[[#This Row],[time]]-2)*2</f>
        <v>-1.1015199999999998</v>
      </c>
      <c r="AL21">
        <v>79.795699999999997</v>
      </c>
      <c r="AM21">
        <v>53.424999999999997</v>
      </c>
      <c r="AN21">
        <f>Table8[[#This Row],[CFNM]]/Table8[[#This Row],[CAREA]]</f>
        <v>0.66952229255461138</v>
      </c>
    </row>
    <row r="22" spans="1:40" x14ac:dyDescent="0.3">
      <c r="A22">
        <v>2.60453</v>
      </c>
      <c r="B22">
        <f>-(Table1[[#This Row],[time]]-2)*2</f>
        <v>-1.20906</v>
      </c>
      <c r="C22">
        <v>87.682000000000002</v>
      </c>
      <c r="D22">
        <v>20.9377</v>
      </c>
      <c r="E22">
        <f>Table1[[#This Row],[CFNM]]/Table1[[#This Row],[CAREA]]</f>
        <v>0.23879131406674117</v>
      </c>
      <c r="F22">
        <v>2.60453</v>
      </c>
      <c r="G22">
        <f>-(Table2[[#This Row],[time]]-2)*2</f>
        <v>-1.20906</v>
      </c>
      <c r="H22">
        <v>92.928299999999993</v>
      </c>
      <c r="I22">
        <v>11.5457</v>
      </c>
      <c r="J22">
        <f>Table2[[#This Row],[CFNM]]/Table2[[#This Row],[CAREA]]</f>
        <v>0.12424309924963656</v>
      </c>
      <c r="K22">
        <v>2.60453</v>
      </c>
      <c r="L22">
        <f>-(Table3[[#This Row],[time]]-2)*2</f>
        <v>-1.20906</v>
      </c>
      <c r="M22">
        <v>89.555700000000002</v>
      </c>
      <c r="N22">
        <v>19.174299999999999</v>
      </c>
      <c r="O22">
        <f>Table3[[#This Row],[CFNM]]/Table3[[#This Row],[CAREA]]</f>
        <v>0.21410474151840697</v>
      </c>
      <c r="P22">
        <v>2.60453</v>
      </c>
      <c r="Q22">
        <f>-(Table4[[#This Row],[time]]-2)*2</f>
        <v>-1.20906</v>
      </c>
      <c r="R22">
        <v>88.218699999999998</v>
      </c>
      <c r="S22">
        <v>25.8293</v>
      </c>
      <c r="T22">
        <f>Table4[[#This Row],[CFNM]]/Table4[[#This Row],[CAREA]]</f>
        <v>0.29278713016627994</v>
      </c>
      <c r="U22">
        <v>2.60453</v>
      </c>
      <c r="V22">
        <f>-(Table5[[#This Row],[time]]-2)*2</f>
        <v>-1.20906</v>
      </c>
      <c r="W22">
        <v>75.875100000000003</v>
      </c>
      <c r="X22">
        <v>41.643000000000001</v>
      </c>
      <c r="Y22">
        <f>Table5[[#This Row],[CFNM]]/Table5[[#This Row],[CAREA]]</f>
        <v>0.54883617945808305</v>
      </c>
      <c r="Z22">
        <v>2.60453</v>
      </c>
      <c r="AA22">
        <f>-(Table6[[#This Row],[time]]-2)*2</f>
        <v>-1.20906</v>
      </c>
      <c r="AB22">
        <v>84.049599999999998</v>
      </c>
      <c r="AC22">
        <v>58.265500000000003</v>
      </c>
      <c r="AD22">
        <f>Table6[[#This Row],[CFNM]]/Table6[[#This Row],[CAREA]]</f>
        <v>0.69322757038700966</v>
      </c>
      <c r="AE22">
        <v>2.60453</v>
      </c>
      <c r="AF22">
        <f>-(Table7[[#This Row],[time]]-2)*2</f>
        <v>-1.20906</v>
      </c>
      <c r="AG22">
        <v>77.649500000000003</v>
      </c>
      <c r="AH22">
        <v>55.035299999999999</v>
      </c>
      <c r="AI22">
        <f>Table7[[#This Row],[CFNM]]/Table7[[#This Row],[CAREA]]</f>
        <v>0.70876567138230118</v>
      </c>
      <c r="AJ22">
        <v>2.60453</v>
      </c>
      <c r="AK22">
        <f>-(Table8[[#This Row],[time]]-2)*2</f>
        <v>-1.20906</v>
      </c>
      <c r="AL22">
        <v>79.618600000000001</v>
      </c>
      <c r="AM22">
        <v>56.626800000000003</v>
      </c>
      <c r="AN22">
        <f>Table8[[#This Row],[CFNM]]/Table8[[#This Row],[CAREA]]</f>
        <v>0.7112257688530067</v>
      </c>
    </row>
    <row r="23" spans="1:40" x14ac:dyDescent="0.3">
      <c r="A23">
        <v>2.65273</v>
      </c>
      <c r="B23">
        <f>-(Table1[[#This Row],[time]]-2)*2</f>
        <v>-1.3054600000000001</v>
      </c>
      <c r="C23">
        <v>87.316699999999997</v>
      </c>
      <c r="D23">
        <v>21.757100000000001</v>
      </c>
      <c r="E23">
        <f>Table1[[#This Row],[CFNM]]/Table1[[#This Row],[CAREA]]</f>
        <v>0.24917455652813267</v>
      </c>
      <c r="F23">
        <v>2.65273</v>
      </c>
      <c r="G23">
        <f>-(Table2[[#This Row],[time]]-2)*2</f>
        <v>-1.3054600000000001</v>
      </c>
      <c r="H23">
        <v>92.853999999999999</v>
      </c>
      <c r="I23">
        <v>12.459</v>
      </c>
      <c r="J23">
        <f>Table2[[#This Row],[CFNM]]/Table2[[#This Row],[CAREA]]</f>
        <v>0.13417838757619488</v>
      </c>
      <c r="K23">
        <v>2.65273</v>
      </c>
      <c r="L23">
        <f>-(Table3[[#This Row],[time]]-2)*2</f>
        <v>-1.3054600000000001</v>
      </c>
      <c r="M23">
        <v>89.671300000000002</v>
      </c>
      <c r="N23">
        <v>20.755500000000001</v>
      </c>
      <c r="O23">
        <f>Table3[[#This Row],[CFNM]]/Table3[[#This Row],[CAREA]]</f>
        <v>0.23146201739017946</v>
      </c>
      <c r="P23">
        <v>2.65273</v>
      </c>
      <c r="Q23">
        <f>-(Table4[[#This Row],[time]]-2)*2</f>
        <v>-1.3054600000000001</v>
      </c>
      <c r="R23">
        <v>88.3643</v>
      </c>
      <c r="S23">
        <v>27.798200000000001</v>
      </c>
      <c r="T23">
        <f>Table4[[#This Row],[CFNM]]/Table4[[#This Row],[CAREA]]</f>
        <v>0.31458632049368357</v>
      </c>
      <c r="U23">
        <v>2.65273</v>
      </c>
      <c r="V23">
        <f>-(Table5[[#This Row],[time]]-2)*2</f>
        <v>-1.3054600000000001</v>
      </c>
      <c r="W23">
        <v>75.034700000000001</v>
      </c>
      <c r="X23">
        <v>44.239400000000003</v>
      </c>
      <c r="Y23">
        <f>Table5[[#This Row],[CFNM]]/Table5[[#This Row],[CAREA]]</f>
        <v>0.58958588493057218</v>
      </c>
      <c r="Z23">
        <v>2.65273</v>
      </c>
      <c r="AA23">
        <f>-(Table6[[#This Row],[time]]-2)*2</f>
        <v>-1.3054600000000001</v>
      </c>
      <c r="AB23">
        <v>83.401799999999994</v>
      </c>
      <c r="AC23">
        <v>61.722799999999999</v>
      </c>
      <c r="AD23">
        <f>Table6[[#This Row],[CFNM]]/Table6[[#This Row],[CAREA]]</f>
        <v>0.74006556213415065</v>
      </c>
      <c r="AE23">
        <v>2.65273</v>
      </c>
      <c r="AF23">
        <f>-(Table7[[#This Row],[time]]-2)*2</f>
        <v>-1.3054600000000001</v>
      </c>
      <c r="AG23">
        <v>76.959299999999999</v>
      </c>
      <c r="AH23">
        <v>58.6295</v>
      </c>
      <c r="AI23">
        <f>Table7[[#This Row],[CFNM]]/Table7[[#This Row],[CAREA]]</f>
        <v>0.76182475672205963</v>
      </c>
      <c r="AJ23">
        <v>2.65273</v>
      </c>
      <c r="AK23">
        <f>-(Table8[[#This Row],[time]]-2)*2</f>
        <v>-1.3054600000000001</v>
      </c>
      <c r="AL23">
        <v>78.082599999999999</v>
      </c>
      <c r="AM23">
        <v>60.110599999999998</v>
      </c>
      <c r="AN23">
        <f>Table8[[#This Row],[CFNM]]/Table8[[#This Row],[CAREA]]</f>
        <v>0.76983348402845186</v>
      </c>
    </row>
    <row r="24" spans="1:40" x14ac:dyDescent="0.3">
      <c r="A24">
        <v>2.7006199999999998</v>
      </c>
      <c r="B24">
        <f>-(Table1[[#This Row],[time]]-2)*2</f>
        <v>-1.4012399999999996</v>
      </c>
      <c r="C24">
        <v>87.224599999999995</v>
      </c>
      <c r="D24">
        <v>22.582599999999999</v>
      </c>
      <c r="E24">
        <f>Table1[[#This Row],[CFNM]]/Table1[[#This Row],[CAREA]]</f>
        <v>0.25890173185087695</v>
      </c>
      <c r="F24">
        <v>2.7006199999999998</v>
      </c>
      <c r="G24">
        <f>-(Table2[[#This Row],[time]]-2)*2</f>
        <v>-1.4012399999999996</v>
      </c>
      <c r="H24">
        <v>92.802400000000006</v>
      </c>
      <c r="I24">
        <v>13.446300000000001</v>
      </c>
      <c r="J24">
        <f>Table2[[#This Row],[CFNM]]/Table2[[#This Row],[CAREA]]</f>
        <v>0.14489172693809643</v>
      </c>
      <c r="K24">
        <v>2.7006199999999998</v>
      </c>
      <c r="L24">
        <f>-(Table3[[#This Row],[time]]-2)*2</f>
        <v>-1.4012399999999996</v>
      </c>
      <c r="M24">
        <v>89.577100000000002</v>
      </c>
      <c r="N24">
        <v>22.442</v>
      </c>
      <c r="O24">
        <f>Table3[[#This Row],[CFNM]]/Table3[[#This Row],[CAREA]]</f>
        <v>0.25053278125770984</v>
      </c>
      <c r="P24">
        <v>2.7006199999999998</v>
      </c>
      <c r="Q24">
        <f>-(Table4[[#This Row],[time]]-2)*2</f>
        <v>-1.4012399999999996</v>
      </c>
      <c r="R24">
        <v>88.459400000000002</v>
      </c>
      <c r="S24">
        <v>30.022300000000001</v>
      </c>
      <c r="T24">
        <f>Table4[[#This Row],[CFNM]]/Table4[[#This Row],[CAREA]]</f>
        <v>0.33939072614103194</v>
      </c>
      <c r="U24">
        <v>2.7006199999999998</v>
      </c>
      <c r="V24">
        <f>-(Table5[[#This Row],[time]]-2)*2</f>
        <v>-1.4012399999999996</v>
      </c>
      <c r="W24">
        <v>74.075900000000004</v>
      </c>
      <c r="X24">
        <v>47.113999999999997</v>
      </c>
      <c r="Y24">
        <f>Table5[[#This Row],[CFNM]]/Table5[[#This Row],[CAREA]]</f>
        <v>0.63602332202511203</v>
      </c>
      <c r="Z24">
        <v>2.7006199999999998</v>
      </c>
      <c r="AA24">
        <f>-(Table6[[#This Row],[time]]-2)*2</f>
        <v>-1.4012399999999996</v>
      </c>
      <c r="AB24">
        <v>82.685299999999998</v>
      </c>
      <c r="AC24">
        <v>65.643100000000004</v>
      </c>
      <c r="AD24">
        <f>Table6[[#This Row],[CFNM]]/Table6[[#This Row],[CAREA]]</f>
        <v>0.79389081251443738</v>
      </c>
      <c r="AE24">
        <v>2.7006199999999998</v>
      </c>
      <c r="AF24">
        <f>-(Table7[[#This Row],[time]]-2)*2</f>
        <v>-1.4012399999999996</v>
      </c>
      <c r="AG24">
        <v>76.194999999999993</v>
      </c>
      <c r="AH24">
        <v>62.369100000000003</v>
      </c>
      <c r="AI24">
        <f>Table7[[#This Row],[CFNM]]/Table7[[#This Row],[CAREA]]</f>
        <v>0.81854583634096734</v>
      </c>
      <c r="AJ24">
        <v>2.7006199999999998</v>
      </c>
      <c r="AK24">
        <f>-(Table8[[#This Row],[time]]-2)*2</f>
        <v>-1.4012399999999996</v>
      </c>
      <c r="AL24">
        <v>77.865899999999996</v>
      </c>
      <c r="AM24">
        <v>63.918700000000001</v>
      </c>
      <c r="AN24">
        <f>Table8[[#This Row],[CFNM]]/Table8[[#This Row],[CAREA]]</f>
        <v>0.82088179806564887</v>
      </c>
    </row>
    <row r="25" spans="1:40" x14ac:dyDescent="0.3">
      <c r="A25">
        <v>2.75176</v>
      </c>
      <c r="B25">
        <f>-(Table1[[#This Row],[time]]-2)*2</f>
        <v>-1.50352</v>
      </c>
      <c r="C25">
        <v>86.842600000000004</v>
      </c>
      <c r="D25">
        <v>23.432700000000001</v>
      </c>
      <c r="E25">
        <f>Table1[[#This Row],[CFNM]]/Table1[[#This Row],[CAREA]]</f>
        <v>0.26982955369830014</v>
      </c>
      <c r="F25">
        <v>2.75176</v>
      </c>
      <c r="G25">
        <f>-(Table2[[#This Row],[time]]-2)*2</f>
        <v>-1.50352</v>
      </c>
      <c r="H25">
        <v>92.772999999999996</v>
      </c>
      <c r="I25">
        <v>14.464600000000001</v>
      </c>
      <c r="J25">
        <f>Table2[[#This Row],[CFNM]]/Table2[[#This Row],[CAREA]]</f>
        <v>0.15591389736237915</v>
      </c>
      <c r="K25">
        <v>2.75176</v>
      </c>
      <c r="L25">
        <f>-(Table3[[#This Row],[time]]-2)*2</f>
        <v>-1.50352</v>
      </c>
      <c r="M25">
        <v>89.434799999999996</v>
      </c>
      <c r="N25">
        <v>24.302399999999999</v>
      </c>
      <c r="O25">
        <f>Table3[[#This Row],[CFNM]]/Table3[[#This Row],[CAREA]]</f>
        <v>0.27173315085402999</v>
      </c>
      <c r="P25">
        <v>2.75176</v>
      </c>
      <c r="Q25">
        <f>-(Table4[[#This Row],[time]]-2)*2</f>
        <v>-1.50352</v>
      </c>
      <c r="R25">
        <v>88.544600000000003</v>
      </c>
      <c r="S25">
        <v>32.524500000000003</v>
      </c>
      <c r="T25">
        <f>Table4[[#This Row],[CFNM]]/Table4[[#This Row],[CAREA]]</f>
        <v>0.36732336020491368</v>
      </c>
      <c r="U25">
        <v>2.75176</v>
      </c>
      <c r="V25">
        <f>-(Table5[[#This Row],[time]]-2)*2</f>
        <v>-1.50352</v>
      </c>
      <c r="W25">
        <v>73.136099999999999</v>
      </c>
      <c r="X25">
        <v>50.2121</v>
      </c>
      <c r="Y25">
        <f>Table5[[#This Row],[CFNM]]/Table5[[#This Row],[CAREA]]</f>
        <v>0.68655698075232341</v>
      </c>
      <c r="Z25">
        <v>2.75176</v>
      </c>
      <c r="AA25">
        <f>-(Table6[[#This Row],[time]]-2)*2</f>
        <v>-1.50352</v>
      </c>
      <c r="AB25">
        <v>81.842299999999994</v>
      </c>
      <c r="AC25">
        <v>69.889399999999995</v>
      </c>
      <c r="AD25">
        <f>Table6[[#This Row],[CFNM]]/Table6[[#This Row],[CAREA]]</f>
        <v>0.85395205168965194</v>
      </c>
      <c r="AE25">
        <v>2.75176</v>
      </c>
      <c r="AF25">
        <f>-(Table7[[#This Row],[time]]-2)*2</f>
        <v>-1.50352</v>
      </c>
      <c r="AG25">
        <v>75.433899999999994</v>
      </c>
      <c r="AH25">
        <v>66.414500000000004</v>
      </c>
      <c r="AI25">
        <f>Table7[[#This Row],[CFNM]]/Table7[[#This Row],[CAREA]]</f>
        <v>0.88043306789122677</v>
      </c>
      <c r="AJ25">
        <v>2.75176</v>
      </c>
      <c r="AK25">
        <f>-(Table8[[#This Row],[time]]-2)*2</f>
        <v>-1.50352</v>
      </c>
      <c r="AL25">
        <v>77.570099999999996</v>
      </c>
      <c r="AM25">
        <v>67.925399999999996</v>
      </c>
      <c r="AN25">
        <f>Table8[[#This Row],[CFNM]]/Table8[[#This Row],[CAREA]]</f>
        <v>0.87566472132948137</v>
      </c>
    </row>
    <row r="26" spans="1:40" x14ac:dyDescent="0.3">
      <c r="A26">
        <v>2.80444</v>
      </c>
      <c r="B26">
        <f>-(Table1[[#This Row],[time]]-2)*2</f>
        <v>-1.6088800000000001</v>
      </c>
      <c r="C26">
        <v>86.695599999999999</v>
      </c>
      <c r="D26">
        <v>24.1495</v>
      </c>
      <c r="E26">
        <f>Table1[[#This Row],[CFNM]]/Table1[[#This Row],[CAREA]]</f>
        <v>0.27855508238019</v>
      </c>
      <c r="F26">
        <v>2.80444</v>
      </c>
      <c r="G26">
        <f>-(Table2[[#This Row],[time]]-2)*2</f>
        <v>-1.6088800000000001</v>
      </c>
      <c r="H26">
        <v>92.772499999999994</v>
      </c>
      <c r="I26">
        <v>15.3538</v>
      </c>
      <c r="J26">
        <f>Table2[[#This Row],[CFNM]]/Table2[[#This Row],[CAREA]]</f>
        <v>0.16549947452100569</v>
      </c>
      <c r="K26">
        <v>2.80444</v>
      </c>
      <c r="L26">
        <f>-(Table3[[#This Row],[time]]-2)*2</f>
        <v>-1.6088800000000001</v>
      </c>
      <c r="M26">
        <v>89.960300000000004</v>
      </c>
      <c r="N26">
        <v>26.009599999999999</v>
      </c>
      <c r="O26">
        <f>Table3[[#This Row],[CFNM]]/Table3[[#This Row],[CAREA]]</f>
        <v>0.28912309096345828</v>
      </c>
      <c r="P26">
        <v>2.80444</v>
      </c>
      <c r="Q26">
        <f>-(Table4[[#This Row],[time]]-2)*2</f>
        <v>-1.6088800000000001</v>
      </c>
      <c r="R26">
        <v>88.276399999999995</v>
      </c>
      <c r="S26">
        <v>34.868400000000001</v>
      </c>
      <c r="T26">
        <f>Table4[[#This Row],[CFNM]]/Table4[[#This Row],[CAREA]]</f>
        <v>0.39499118677245565</v>
      </c>
      <c r="U26">
        <v>2.80444</v>
      </c>
      <c r="V26">
        <f>-(Table5[[#This Row],[time]]-2)*2</f>
        <v>-1.6088800000000001</v>
      </c>
      <c r="W26">
        <v>72.196600000000004</v>
      </c>
      <c r="X26">
        <v>53.029299999999999</v>
      </c>
      <c r="Y26">
        <f>Table5[[#This Row],[CFNM]]/Table5[[#This Row],[CAREA]]</f>
        <v>0.73451242856311794</v>
      </c>
      <c r="Z26">
        <v>2.80444</v>
      </c>
      <c r="AA26">
        <f>-(Table6[[#This Row],[time]]-2)*2</f>
        <v>-1.6088800000000001</v>
      </c>
      <c r="AB26">
        <v>81.049199999999999</v>
      </c>
      <c r="AC26">
        <v>73.763199999999998</v>
      </c>
      <c r="AD26">
        <f>Table6[[#This Row],[CFNM]]/Table6[[#This Row],[CAREA]]</f>
        <v>0.91010398622071531</v>
      </c>
      <c r="AE26">
        <v>2.80444</v>
      </c>
      <c r="AF26">
        <f>-(Table7[[#This Row],[time]]-2)*2</f>
        <v>-1.6088800000000001</v>
      </c>
      <c r="AG26">
        <v>74.715699999999998</v>
      </c>
      <c r="AH26">
        <v>70.058000000000007</v>
      </c>
      <c r="AI26">
        <f>Table7[[#This Row],[CFNM]]/Table7[[#This Row],[CAREA]]</f>
        <v>0.93766102706660059</v>
      </c>
      <c r="AJ26">
        <v>2.80444</v>
      </c>
      <c r="AK26">
        <f>-(Table8[[#This Row],[time]]-2)*2</f>
        <v>-1.6088800000000001</v>
      </c>
      <c r="AL26">
        <v>77.343599999999995</v>
      </c>
      <c r="AM26">
        <v>71.560400000000001</v>
      </c>
      <c r="AN26">
        <f>Table8[[#This Row],[CFNM]]/Table8[[#This Row],[CAREA]]</f>
        <v>0.92522716811733619</v>
      </c>
    </row>
    <row r="27" spans="1:40" x14ac:dyDescent="0.3">
      <c r="A27">
        <v>2.8583699999999999</v>
      </c>
      <c r="B27">
        <f>-(Table1[[#This Row],[time]]-2)*2</f>
        <v>-1.7167399999999997</v>
      </c>
      <c r="C27">
        <v>86.676900000000003</v>
      </c>
      <c r="D27">
        <v>24.8461</v>
      </c>
      <c r="E27">
        <f>Table1[[#This Row],[CFNM]]/Table1[[#This Row],[CAREA]]</f>
        <v>0.28665192225379538</v>
      </c>
      <c r="F27">
        <v>2.8583699999999999</v>
      </c>
      <c r="G27">
        <f>-(Table2[[#This Row],[time]]-2)*2</f>
        <v>-1.7167399999999997</v>
      </c>
      <c r="H27">
        <v>92.796700000000001</v>
      </c>
      <c r="I27">
        <v>16.254000000000001</v>
      </c>
      <c r="J27">
        <f>Table2[[#This Row],[CFNM]]/Table2[[#This Row],[CAREA]]</f>
        <v>0.17515709071551036</v>
      </c>
      <c r="K27">
        <v>2.8583699999999999</v>
      </c>
      <c r="L27">
        <f>-(Table3[[#This Row],[time]]-2)*2</f>
        <v>-1.7167399999999997</v>
      </c>
      <c r="M27">
        <v>90.357500000000002</v>
      </c>
      <c r="N27">
        <v>27.831099999999999</v>
      </c>
      <c r="O27">
        <f>Table3[[#This Row],[CFNM]]/Table3[[#This Row],[CAREA]]</f>
        <v>0.30801095647843285</v>
      </c>
      <c r="P27">
        <v>2.8583699999999999</v>
      </c>
      <c r="Q27">
        <f>-(Table4[[#This Row],[time]]-2)*2</f>
        <v>-1.7167399999999997</v>
      </c>
      <c r="R27">
        <v>88.139899999999997</v>
      </c>
      <c r="S27">
        <v>37.405799999999999</v>
      </c>
      <c r="T27">
        <f>Table4[[#This Row],[CFNM]]/Table4[[#This Row],[CAREA]]</f>
        <v>0.42439122349809794</v>
      </c>
      <c r="U27">
        <v>2.8583699999999999</v>
      </c>
      <c r="V27">
        <f>-(Table5[[#This Row],[time]]-2)*2</f>
        <v>-1.7167399999999997</v>
      </c>
      <c r="W27">
        <v>70.558000000000007</v>
      </c>
      <c r="X27">
        <v>55.976799999999997</v>
      </c>
      <c r="Y27">
        <f>Table5[[#This Row],[CFNM]]/Table5[[#This Row],[CAREA]]</f>
        <v>0.79334448255336021</v>
      </c>
      <c r="Z27">
        <v>2.8583699999999999</v>
      </c>
      <c r="AA27">
        <f>-(Table6[[#This Row],[time]]-2)*2</f>
        <v>-1.7167399999999997</v>
      </c>
      <c r="AB27">
        <v>80.246700000000004</v>
      </c>
      <c r="AC27">
        <v>77.7714</v>
      </c>
      <c r="AD27">
        <f>Table6[[#This Row],[CFNM]]/Table6[[#This Row],[CAREA]]</f>
        <v>0.96915387174799705</v>
      </c>
      <c r="AE27">
        <v>2.8583699999999999</v>
      </c>
      <c r="AF27">
        <f>-(Table7[[#This Row],[time]]-2)*2</f>
        <v>-1.7167399999999997</v>
      </c>
      <c r="AG27">
        <v>74.132499999999993</v>
      </c>
      <c r="AH27">
        <v>73.747399999999999</v>
      </c>
      <c r="AI27">
        <f>Table7[[#This Row],[CFNM]]/Table7[[#This Row],[CAREA]]</f>
        <v>0.99480524736114395</v>
      </c>
      <c r="AJ27">
        <v>2.8583699999999999</v>
      </c>
      <c r="AK27">
        <f>-(Table8[[#This Row],[time]]-2)*2</f>
        <v>-1.7167399999999997</v>
      </c>
      <c r="AL27">
        <v>77.109300000000005</v>
      </c>
      <c r="AM27">
        <v>75.1755</v>
      </c>
      <c r="AN27">
        <f>Table8[[#This Row],[CFNM]]/Table8[[#This Row],[CAREA]]</f>
        <v>0.97492131299337426</v>
      </c>
    </row>
    <row r="28" spans="1:40" x14ac:dyDescent="0.3">
      <c r="A28">
        <v>2.9134199999999999</v>
      </c>
      <c r="B28">
        <f>-(Table1[[#This Row],[time]]-2)*2</f>
        <v>-1.8268399999999998</v>
      </c>
      <c r="C28">
        <v>86.694299999999998</v>
      </c>
      <c r="D28">
        <v>25.666399999999999</v>
      </c>
      <c r="E28">
        <f>Table1[[#This Row],[CFNM]]/Table1[[#This Row],[CAREA]]</f>
        <v>0.29605637279498193</v>
      </c>
      <c r="F28">
        <v>2.9134199999999999</v>
      </c>
      <c r="G28">
        <f>-(Table2[[#This Row],[time]]-2)*2</f>
        <v>-1.8268399999999998</v>
      </c>
      <c r="H28">
        <v>92.793300000000002</v>
      </c>
      <c r="I28">
        <v>17.305</v>
      </c>
      <c r="J28">
        <f>Table2[[#This Row],[CFNM]]/Table2[[#This Row],[CAREA]]</f>
        <v>0.18648975734239431</v>
      </c>
      <c r="K28">
        <v>2.9134199999999999</v>
      </c>
      <c r="L28">
        <f>-(Table3[[#This Row],[time]]-2)*2</f>
        <v>-1.8268399999999998</v>
      </c>
      <c r="M28">
        <v>90.097899999999996</v>
      </c>
      <c r="N28">
        <v>30.224499999999999</v>
      </c>
      <c r="O28">
        <f>Table3[[#This Row],[CFNM]]/Table3[[#This Row],[CAREA]]</f>
        <v>0.33546286872391035</v>
      </c>
      <c r="P28">
        <v>2.9134199999999999</v>
      </c>
      <c r="Q28">
        <f>-(Table4[[#This Row],[time]]-2)*2</f>
        <v>-1.8268399999999998</v>
      </c>
      <c r="R28">
        <v>88.021900000000002</v>
      </c>
      <c r="S28">
        <v>40.7044</v>
      </c>
      <c r="T28">
        <f>Table4[[#This Row],[CFNM]]/Table4[[#This Row],[CAREA]]</f>
        <v>0.46243491676503234</v>
      </c>
      <c r="U28">
        <v>2.9134199999999999</v>
      </c>
      <c r="V28">
        <f>-(Table5[[#This Row],[time]]-2)*2</f>
        <v>-1.8268399999999998</v>
      </c>
      <c r="W28">
        <v>69.302499999999995</v>
      </c>
      <c r="X28">
        <v>59.506799999999998</v>
      </c>
      <c r="Y28">
        <f>Table5[[#This Row],[CFNM]]/Table5[[#This Row],[CAREA]]</f>
        <v>0.85865300674578848</v>
      </c>
      <c r="Z28">
        <v>2.9134199999999999</v>
      </c>
      <c r="AA28">
        <f>-(Table6[[#This Row],[time]]-2)*2</f>
        <v>-1.8268399999999998</v>
      </c>
      <c r="AB28">
        <v>78.510900000000007</v>
      </c>
      <c r="AC28">
        <v>82.651399999999995</v>
      </c>
      <c r="AD28">
        <f>Table6[[#This Row],[CFNM]]/Table6[[#This Row],[CAREA]]</f>
        <v>1.0527379000877584</v>
      </c>
      <c r="AE28">
        <v>2.9134199999999999</v>
      </c>
      <c r="AF28">
        <f>-(Table7[[#This Row],[time]]-2)*2</f>
        <v>-1.8268399999999998</v>
      </c>
      <c r="AG28">
        <v>73.400899999999993</v>
      </c>
      <c r="AH28">
        <v>77.987899999999996</v>
      </c>
      <c r="AI28">
        <f>Table7[[#This Row],[CFNM]]/Table7[[#This Row],[CAREA]]</f>
        <v>1.0624924217550467</v>
      </c>
      <c r="AJ28">
        <v>2.9134199999999999</v>
      </c>
      <c r="AK28">
        <f>-(Table8[[#This Row],[time]]-2)*2</f>
        <v>-1.8268399999999998</v>
      </c>
      <c r="AL28">
        <v>76.776600000000002</v>
      </c>
      <c r="AM28">
        <v>79.650000000000006</v>
      </c>
      <c r="AN28">
        <f>Table8[[#This Row],[CFNM]]/Table8[[#This Row],[CAREA]]</f>
        <v>1.0374254655715414</v>
      </c>
    </row>
    <row r="29" spans="1:40" x14ac:dyDescent="0.3">
      <c r="A29">
        <v>2.9619599999999999</v>
      </c>
      <c r="B29">
        <f>-(Table1[[#This Row],[time]]-2)*2</f>
        <v>-1.9239199999999999</v>
      </c>
      <c r="C29">
        <v>86.754400000000004</v>
      </c>
      <c r="D29">
        <v>26.2592</v>
      </c>
      <c r="E29">
        <f>Table1[[#This Row],[CFNM]]/Table1[[#This Row],[CAREA]]</f>
        <v>0.30268435952528056</v>
      </c>
      <c r="F29">
        <v>2.9619599999999999</v>
      </c>
      <c r="G29">
        <f>-(Table2[[#This Row],[time]]-2)*2</f>
        <v>-1.9239199999999999</v>
      </c>
      <c r="H29">
        <v>92.893699999999995</v>
      </c>
      <c r="I29">
        <v>18.305399999999999</v>
      </c>
      <c r="J29">
        <f>Table2[[#This Row],[CFNM]]/Table2[[#This Row],[CAREA]]</f>
        <v>0.19705749690237334</v>
      </c>
      <c r="K29">
        <v>2.9619599999999999</v>
      </c>
      <c r="L29">
        <f>-(Table3[[#This Row],[time]]-2)*2</f>
        <v>-1.9239199999999999</v>
      </c>
      <c r="M29">
        <v>89.778099999999995</v>
      </c>
      <c r="N29">
        <v>32.311100000000003</v>
      </c>
      <c r="O29">
        <f>Table3[[#This Row],[CFNM]]/Table3[[#This Row],[CAREA]]</f>
        <v>0.35989957461786343</v>
      </c>
      <c r="P29">
        <v>2.9619599999999999</v>
      </c>
      <c r="Q29">
        <f>-(Table4[[#This Row],[time]]-2)*2</f>
        <v>-1.9239199999999999</v>
      </c>
      <c r="R29">
        <v>87.791799999999995</v>
      </c>
      <c r="S29">
        <v>43.959099999999999</v>
      </c>
      <c r="T29">
        <f>Table4[[#This Row],[CFNM]]/Table4[[#This Row],[CAREA]]</f>
        <v>0.50071988500064923</v>
      </c>
      <c r="U29">
        <v>2.9619599999999999</v>
      </c>
      <c r="V29">
        <f>-(Table5[[#This Row],[time]]-2)*2</f>
        <v>-1.9239199999999999</v>
      </c>
      <c r="W29">
        <v>68.2059</v>
      </c>
      <c r="X29">
        <v>62.619599999999998</v>
      </c>
      <c r="Y29">
        <f>Table5[[#This Row],[CFNM]]/Table5[[#This Row],[CAREA]]</f>
        <v>0.91809652830620225</v>
      </c>
      <c r="Z29">
        <v>2.9619599999999999</v>
      </c>
      <c r="AA29">
        <f>-(Table6[[#This Row],[time]]-2)*2</f>
        <v>-1.9239199999999999</v>
      </c>
      <c r="AB29">
        <v>76.795900000000003</v>
      </c>
      <c r="AC29">
        <v>87.080699999999993</v>
      </c>
      <c r="AD29">
        <f>Table6[[#This Row],[CFNM]]/Table6[[#This Row],[CAREA]]</f>
        <v>1.1339238162453984</v>
      </c>
      <c r="AE29">
        <v>2.9619599999999999</v>
      </c>
      <c r="AF29">
        <f>-(Table7[[#This Row],[time]]-2)*2</f>
        <v>-1.9239199999999999</v>
      </c>
      <c r="AG29">
        <v>72.823300000000003</v>
      </c>
      <c r="AH29">
        <v>81.625200000000007</v>
      </c>
      <c r="AI29">
        <f>Table7[[#This Row],[CFNM]]/Table7[[#This Row],[CAREA]]</f>
        <v>1.1208665358477301</v>
      </c>
      <c r="AJ29">
        <v>2.9619599999999999</v>
      </c>
      <c r="AK29">
        <f>-(Table8[[#This Row],[time]]-2)*2</f>
        <v>-1.9239199999999999</v>
      </c>
      <c r="AL29">
        <v>76.537000000000006</v>
      </c>
      <c r="AM29">
        <v>83.651300000000006</v>
      </c>
      <c r="AN29">
        <f>Table8[[#This Row],[CFNM]]/Table8[[#This Row],[CAREA]]</f>
        <v>1.0929524282373231</v>
      </c>
    </row>
    <row r="30" spans="1:40" x14ac:dyDescent="0.3">
      <c r="A30">
        <v>3</v>
      </c>
      <c r="B30">
        <f>-(Table1[[#This Row],[time]]-2)*2</f>
        <v>-2</v>
      </c>
      <c r="C30">
        <v>86.820999999999998</v>
      </c>
      <c r="D30">
        <v>26.658999999999999</v>
      </c>
      <c r="E30">
        <f>Table1[[#This Row],[CFNM]]/Table1[[#This Row],[CAREA]]</f>
        <v>0.30705704840994691</v>
      </c>
      <c r="F30">
        <v>3</v>
      </c>
      <c r="G30">
        <f>-(Table2[[#This Row],[time]]-2)*2</f>
        <v>-2</v>
      </c>
      <c r="H30">
        <v>93.001300000000001</v>
      </c>
      <c r="I30">
        <v>19.072800000000001</v>
      </c>
      <c r="J30">
        <f>Table2[[#This Row],[CFNM]]/Table2[[#This Row],[CAREA]]</f>
        <v>0.2050810042440267</v>
      </c>
      <c r="K30">
        <v>3</v>
      </c>
      <c r="L30">
        <f>-(Table3[[#This Row],[time]]-2)*2</f>
        <v>-2</v>
      </c>
      <c r="M30">
        <v>89.483500000000006</v>
      </c>
      <c r="N30">
        <v>33.904699999999998</v>
      </c>
      <c r="O30">
        <f>Table3[[#This Row],[CFNM]]/Table3[[#This Row],[CAREA]]</f>
        <v>0.37889331552744354</v>
      </c>
      <c r="P30">
        <v>3</v>
      </c>
      <c r="Q30">
        <f>-(Table4[[#This Row],[time]]-2)*2</f>
        <v>-2</v>
      </c>
      <c r="R30">
        <v>87.644300000000001</v>
      </c>
      <c r="S30">
        <v>46.491300000000003</v>
      </c>
      <c r="T30">
        <f>Table4[[#This Row],[CFNM]]/Table4[[#This Row],[CAREA]]</f>
        <v>0.5304543478583319</v>
      </c>
      <c r="U30">
        <v>3</v>
      </c>
      <c r="V30">
        <f>-(Table5[[#This Row],[time]]-2)*2</f>
        <v>-2</v>
      </c>
      <c r="W30">
        <v>67.409599999999998</v>
      </c>
      <c r="X30">
        <v>64.943200000000004</v>
      </c>
      <c r="Y30">
        <f>Table5[[#This Row],[CFNM]]/Table5[[#This Row],[CAREA]]</f>
        <v>0.96341173957418536</v>
      </c>
      <c r="Z30">
        <v>3</v>
      </c>
      <c r="AA30">
        <f>-(Table6[[#This Row],[time]]-2)*2</f>
        <v>-2</v>
      </c>
      <c r="AB30">
        <v>74.848100000000002</v>
      </c>
      <c r="AC30">
        <v>90.447299999999998</v>
      </c>
      <c r="AD30">
        <f>Table6[[#This Row],[CFNM]]/Table6[[#This Row],[CAREA]]</f>
        <v>1.2084114359616343</v>
      </c>
      <c r="AE30">
        <v>3</v>
      </c>
      <c r="AF30">
        <f>-(Table7[[#This Row],[time]]-2)*2</f>
        <v>-2</v>
      </c>
      <c r="AG30">
        <v>72.344899999999996</v>
      </c>
      <c r="AH30">
        <v>84.351699999999994</v>
      </c>
      <c r="AI30">
        <f>Table7[[#This Row],[CFNM]]/Table7[[#This Row],[CAREA]]</f>
        <v>1.165966087450532</v>
      </c>
      <c r="AJ30">
        <v>3</v>
      </c>
      <c r="AK30">
        <f>-(Table8[[#This Row],[time]]-2)*2</f>
        <v>-2</v>
      </c>
      <c r="AL30">
        <v>76.368300000000005</v>
      </c>
      <c r="AM30">
        <v>86.598200000000006</v>
      </c>
      <c r="AN30">
        <f>Table8[[#This Row],[CFNM]]/Table8[[#This Row],[CAREA]]</f>
        <v>1.1339547953797584</v>
      </c>
    </row>
    <row r="33" spans="1:40" x14ac:dyDescent="0.3">
      <c r="A33" t="s">
        <v>19</v>
      </c>
      <c r="E33" t="s">
        <v>0</v>
      </c>
    </row>
    <row r="34" spans="1:40" x14ac:dyDescent="0.3">
      <c r="A34" t="s">
        <v>18</v>
      </c>
      <c r="E34" t="s">
        <v>1</v>
      </c>
      <c r="F34" t="s">
        <v>2</v>
      </c>
    </row>
    <row r="36" spans="1:40" x14ac:dyDescent="0.3">
      <c r="A36" t="s">
        <v>3</v>
      </c>
      <c r="F36" t="s">
        <v>4</v>
      </c>
      <c r="K36" t="s">
        <v>5</v>
      </c>
      <c r="P36" t="s">
        <v>6</v>
      </c>
      <c r="U36" t="s">
        <v>7</v>
      </c>
      <c r="Z36" t="s">
        <v>8</v>
      </c>
      <c r="AE36" t="s">
        <v>9</v>
      </c>
      <c r="AJ36" t="s">
        <v>10</v>
      </c>
    </row>
    <row r="37" spans="1:40" x14ac:dyDescent="0.3">
      <c r="A37" t="s">
        <v>11</v>
      </c>
      <c r="B37" t="s">
        <v>12</v>
      </c>
      <c r="C37" t="s">
        <v>13</v>
      </c>
      <c r="D37" t="s">
        <v>14</v>
      </c>
      <c r="E37" t="s">
        <v>15</v>
      </c>
      <c r="F37" t="s">
        <v>11</v>
      </c>
      <c r="G37" t="s">
        <v>12</v>
      </c>
      <c r="H37" t="s">
        <v>13</v>
      </c>
      <c r="I37" t="s">
        <v>14</v>
      </c>
      <c r="J37" t="s">
        <v>15</v>
      </c>
      <c r="K37" t="s">
        <v>11</v>
      </c>
      <c r="L37" t="s">
        <v>12</v>
      </c>
      <c r="M37" t="s">
        <v>13</v>
      </c>
      <c r="N37" t="s">
        <v>14</v>
      </c>
      <c r="O37" t="s">
        <v>15</v>
      </c>
      <c r="P37" t="s">
        <v>11</v>
      </c>
      <c r="Q37" t="s">
        <v>12</v>
      </c>
      <c r="R37" t="s">
        <v>13</v>
      </c>
      <c r="S37" t="s">
        <v>14</v>
      </c>
      <c r="T37" t="s">
        <v>15</v>
      </c>
      <c r="U37" t="s">
        <v>11</v>
      </c>
      <c r="V37" t="s">
        <v>12</v>
      </c>
      <c r="W37" t="s">
        <v>13</v>
      </c>
      <c r="X37" t="s">
        <v>14</v>
      </c>
      <c r="Y37" t="s">
        <v>15</v>
      </c>
      <c r="Z37" t="s">
        <v>11</v>
      </c>
      <c r="AA37" t="s">
        <v>12</v>
      </c>
      <c r="AB37" t="s">
        <v>13</v>
      </c>
      <c r="AC37" t="s">
        <v>14</v>
      </c>
      <c r="AD37" t="s">
        <v>15</v>
      </c>
      <c r="AE37" t="s">
        <v>11</v>
      </c>
      <c r="AF37" t="s">
        <v>12</v>
      </c>
      <c r="AG37" t="s">
        <v>13</v>
      </c>
      <c r="AH37" t="s">
        <v>14</v>
      </c>
      <c r="AI37" t="s">
        <v>15</v>
      </c>
      <c r="AJ37" t="s">
        <v>11</v>
      </c>
      <c r="AK37" t="s">
        <v>12</v>
      </c>
      <c r="AL37" t="s">
        <v>13</v>
      </c>
      <c r="AM37" t="s">
        <v>14</v>
      </c>
      <c r="AN37" t="s">
        <v>15</v>
      </c>
    </row>
    <row r="38" spans="1:40" x14ac:dyDescent="0.3">
      <c r="A38">
        <v>2</v>
      </c>
      <c r="B38">
        <f>(Table110[[#This Row],[time]]-2)*2</f>
        <v>0</v>
      </c>
      <c r="C38">
        <v>91.122200000000007</v>
      </c>
      <c r="D38">
        <v>10.1982</v>
      </c>
      <c r="E38" s="1">
        <f>Table110[[#This Row],[CFNM]]/Table110[[#This Row],[CAREA]]</f>
        <v>0.11191784219432804</v>
      </c>
      <c r="F38">
        <v>2</v>
      </c>
      <c r="G38">
        <f>(Table211[[#This Row],[time]]-2)*2</f>
        <v>0</v>
      </c>
      <c r="H38">
        <v>95.889399999999995</v>
      </c>
      <c r="I38">
        <v>3.5990500000000001</v>
      </c>
      <c r="J38" s="1">
        <f>Table211[[#This Row],[CFNM]]/Table211[[#This Row],[CAREA]]</f>
        <v>3.7533345708701905E-2</v>
      </c>
      <c r="K38">
        <v>2</v>
      </c>
      <c r="L38">
        <f>(Table312[[#This Row],[time]]-2)*2</f>
        <v>0</v>
      </c>
      <c r="M38">
        <v>89.273899999999998</v>
      </c>
      <c r="N38">
        <v>3.63375</v>
      </c>
      <c r="O38">
        <f>Table312[[#This Row],[CFNM]]/Table312[[#This Row],[CAREA]]</f>
        <v>4.0703385872018584E-2</v>
      </c>
      <c r="P38">
        <v>2</v>
      </c>
      <c r="Q38">
        <f>(Table413[[#This Row],[time]]-2)*2</f>
        <v>0</v>
      </c>
      <c r="R38">
        <v>86.437299999999993</v>
      </c>
      <c r="S38">
        <v>6.4271799999999999</v>
      </c>
      <c r="T38">
        <f>Table413[[#This Row],[CFNM]]/Table413[[#This Row],[CAREA]]</f>
        <v>7.4356556717990963E-2</v>
      </c>
      <c r="U38">
        <v>2</v>
      </c>
      <c r="V38">
        <f>(Table514[[#This Row],[time]]-2)*2</f>
        <v>0</v>
      </c>
      <c r="W38">
        <v>82.674099999999996</v>
      </c>
      <c r="X38">
        <v>9.7119900000000001</v>
      </c>
      <c r="Y38">
        <f>Table514[[#This Row],[CFNM]]/Table514[[#This Row],[CAREA]]</f>
        <v>0.1174731868868243</v>
      </c>
      <c r="Z38">
        <v>2</v>
      </c>
      <c r="AA38">
        <f>(Table615[[#This Row],[time]]-2)*2</f>
        <v>0</v>
      </c>
      <c r="AB38">
        <v>88.971500000000006</v>
      </c>
      <c r="AC38">
        <v>16.248000000000001</v>
      </c>
      <c r="AD38">
        <f>Table615[[#This Row],[CFNM]]/Table615[[#This Row],[CAREA]]</f>
        <v>0.18262027727980309</v>
      </c>
      <c r="AE38">
        <v>2</v>
      </c>
      <c r="AF38">
        <f>(Table716[[#This Row],[time]]-2)*2</f>
        <v>0</v>
      </c>
      <c r="AG38">
        <v>78.961299999999994</v>
      </c>
      <c r="AH38">
        <v>19.617799999999999</v>
      </c>
      <c r="AI38">
        <f>Table716[[#This Row],[CFNM]]/Table716[[#This Row],[CAREA]]</f>
        <v>0.24844829049167125</v>
      </c>
      <c r="AJ38">
        <v>2</v>
      </c>
      <c r="AK38">
        <f>(Table817[[#This Row],[time]]-2)*2</f>
        <v>0</v>
      </c>
      <c r="AL38" s="2">
        <v>83.133399999999995</v>
      </c>
      <c r="AM38">
        <v>19.2318</v>
      </c>
      <c r="AN38">
        <f>Table817[[#This Row],[CFNM]]/Table817[[#This Row],[CAREA]]</f>
        <v>0.23133662282548292</v>
      </c>
    </row>
    <row r="39" spans="1:40" x14ac:dyDescent="0.3">
      <c r="A39">
        <v>2.0512600000000001</v>
      </c>
      <c r="B39">
        <f>(Table110[[#This Row],[time]]-2)*2</f>
        <v>0.10252000000000017</v>
      </c>
      <c r="C39">
        <v>91.2483</v>
      </c>
      <c r="D39">
        <v>10.108499999999999</v>
      </c>
      <c r="E39">
        <f>Table110[[#This Row],[CFNM]]/Table110[[#This Row],[CAREA]]</f>
        <v>0.11078014604107692</v>
      </c>
      <c r="F39">
        <v>2.0512600000000001</v>
      </c>
      <c r="G39">
        <f>(Table211[[#This Row],[time]]-2)*2</f>
        <v>0.10252000000000017</v>
      </c>
      <c r="H39">
        <v>96.1464</v>
      </c>
      <c r="I39">
        <v>3.62235</v>
      </c>
      <c r="J39">
        <f>Table211[[#This Row],[CFNM]]/Table211[[#This Row],[CAREA]]</f>
        <v>3.7675357579690968E-2</v>
      </c>
      <c r="K39">
        <v>2.0512600000000001</v>
      </c>
      <c r="L39">
        <f>(Table312[[#This Row],[time]]-2)*2</f>
        <v>0.10252000000000017</v>
      </c>
      <c r="M39">
        <v>89.325999999999993</v>
      </c>
      <c r="N39">
        <v>3.2583099999999998</v>
      </c>
      <c r="O39">
        <f>Table312[[#This Row],[CFNM]]/Table312[[#This Row],[CAREA]]</f>
        <v>3.6476613751875157E-2</v>
      </c>
      <c r="P39">
        <v>2.0512600000000001</v>
      </c>
      <c r="Q39">
        <f>(Table413[[#This Row],[time]]-2)*2</f>
        <v>0.10252000000000017</v>
      </c>
      <c r="R39">
        <v>86.514300000000006</v>
      </c>
      <c r="S39">
        <v>6.0941400000000003</v>
      </c>
      <c r="T39">
        <f>Table413[[#This Row],[CFNM]]/Table413[[#This Row],[CAREA]]</f>
        <v>7.0440840415977479E-2</v>
      </c>
      <c r="U39">
        <v>2.0512600000000001</v>
      </c>
      <c r="V39">
        <f>(Table514[[#This Row],[time]]-2)*2</f>
        <v>0.10252000000000017</v>
      </c>
      <c r="W39">
        <v>82.864800000000002</v>
      </c>
      <c r="X39">
        <v>8.3762500000000006</v>
      </c>
      <c r="Y39">
        <f>Table514[[#This Row],[CFNM]]/Table514[[#This Row],[CAREA]]</f>
        <v>0.10108333091976328</v>
      </c>
      <c r="Z39">
        <v>2.0512600000000001</v>
      </c>
      <c r="AA39">
        <f>(Table615[[#This Row],[time]]-2)*2</f>
        <v>0.10252000000000017</v>
      </c>
      <c r="AB39">
        <v>88.894599999999997</v>
      </c>
      <c r="AC39">
        <v>14.7303</v>
      </c>
      <c r="AD39">
        <f>Table615[[#This Row],[CFNM]]/Table615[[#This Row],[CAREA]]</f>
        <v>0.16570522843907279</v>
      </c>
      <c r="AE39">
        <v>2.0512600000000001</v>
      </c>
      <c r="AF39">
        <f>(Table716[[#This Row],[time]]-2)*2</f>
        <v>0.10252000000000017</v>
      </c>
      <c r="AG39">
        <v>78.826800000000006</v>
      </c>
      <c r="AH39">
        <v>18.523299999999999</v>
      </c>
      <c r="AI39">
        <f>Table716[[#This Row],[CFNM]]/Table716[[#This Row],[CAREA]]</f>
        <v>0.2349873393312934</v>
      </c>
      <c r="AJ39">
        <v>2.0512600000000001</v>
      </c>
      <c r="AK39">
        <f>(Table817[[#This Row],[time]]-2)*2</f>
        <v>0.10252000000000017</v>
      </c>
      <c r="AL39">
        <v>83.214799999999997</v>
      </c>
      <c r="AM39">
        <v>17.898900000000001</v>
      </c>
      <c r="AN39">
        <f>Table817[[#This Row],[CFNM]]/Table817[[#This Row],[CAREA]]</f>
        <v>0.21509274792464805</v>
      </c>
    </row>
    <row r="40" spans="1:40" x14ac:dyDescent="0.3">
      <c r="A40">
        <v>2.1153300000000002</v>
      </c>
      <c r="B40">
        <f>(Table110[[#This Row],[time]]-2)*2</f>
        <v>0.23066000000000031</v>
      </c>
      <c r="C40">
        <v>91.469499999999996</v>
      </c>
      <c r="D40">
        <v>9.5646599999999999</v>
      </c>
      <c r="E40">
        <f>Table110[[#This Row],[CFNM]]/Table110[[#This Row],[CAREA]]</f>
        <v>0.10456665883163241</v>
      </c>
      <c r="F40">
        <v>2.1153300000000002</v>
      </c>
      <c r="G40">
        <f>(Table211[[#This Row],[time]]-2)*2</f>
        <v>0.23066000000000031</v>
      </c>
      <c r="H40">
        <v>96.251000000000005</v>
      </c>
      <c r="I40">
        <v>3.5496099999999999</v>
      </c>
      <c r="J40">
        <f>Table211[[#This Row],[CFNM]]/Table211[[#This Row],[CAREA]]</f>
        <v>3.6878681779929555E-2</v>
      </c>
      <c r="K40">
        <v>2.1153300000000002</v>
      </c>
      <c r="L40">
        <f>(Table312[[#This Row],[time]]-2)*2</f>
        <v>0.23066000000000031</v>
      </c>
      <c r="M40">
        <v>89.325100000000006</v>
      </c>
      <c r="N40">
        <v>2.2324600000000001</v>
      </c>
      <c r="O40">
        <f>Table312[[#This Row],[CFNM]]/Table312[[#This Row],[CAREA]]</f>
        <v>2.4992527296359028E-2</v>
      </c>
      <c r="P40">
        <v>2.1153300000000002</v>
      </c>
      <c r="Q40">
        <f>(Table413[[#This Row],[time]]-2)*2</f>
        <v>0.23066000000000031</v>
      </c>
      <c r="R40">
        <v>86.455600000000004</v>
      </c>
      <c r="S40">
        <v>4.9751300000000001</v>
      </c>
      <c r="T40">
        <f>Table413[[#This Row],[CFNM]]/Table413[[#This Row],[CAREA]]</f>
        <v>5.754549155867289E-2</v>
      </c>
      <c r="U40">
        <v>2.1153300000000002</v>
      </c>
      <c r="V40">
        <f>(Table514[[#This Row],[time]]-2)*2</f>
        <v>0.23066000000000031</v>
      </c>
      <c r="W40">
        <v>82.746300000000005</v>
      </c>
      <c r="X40">
        <v>4.9558600000000004</v>
      </c>
      <c r="Y40">
        <f>Table514[[#This Row],[CFNM]]/Table514[[#This Row],[CAREA]]</f>
        <v>5.9892224788298691E-2</v>
      </c>
      <c r="Z40">
        <v>2.1153300000000002</v>
      </c>
      <c r="AA40">
        <f>(Table615[[#This Row],[time]]-2)*2</f>
        <v>0.23066000000000031</v>
      </c>
      <c r="AB40">
        <v>88.7102</v>
      </c>
      <c r="AC40">
        <v>10.6563</v>
      </c>
      <c r="AD40">
        <f>Table615[[#This Row],[CFNM]]/Table615[[#This Row],[CAREA]]</f>
        <v>0.12012485599175743</v>
      </c>
      <c r="AE40">
        <v>2.1153300000000002</v>
      </c>
      <c r="AF40">
        <f>(Table716[[#This Row],[time]]-2)*2</f>
        <v>0.23066000000000031</v>
      </c>
      <c r="AG40">
        <v>78.592600000000004</v>
      </c>
      <c r="AH40">
        <v>17.2959</v>
      </c>
      <c r="AI40">
        <f>Table716[[#This Row],[CFNM]]/Table716[[#This Row],[CAREA]]</f>
        <v>0.22007033741090126</v>
      </c>
      <c r="AJ40">
        <v>2.1153300000000002</v>
      </c>
      <c r="AK40">
        <f>(Table817[[#This Row],[time]]-2)*2</f>
        <v>0.23066000000000031</v>
      </c>
      <c r="AL40">
        <v>83.386600000000001</v>
      </c>
      <c r="AM40">
        <v>16.380600000000001</v>
      </c>
      <c r="AN40">
        <f>Table817[[#This Row],[CFNM]]/Table817[[#This Row],[CAREA]]</f>
        <v>0.19644163450722299</v>
      </c>
    </row>
    <row r="41" spans="1:40" x14ac:dyDescent="0.3">
      <c r="A41">
        <v>2.16533</v>
      </c>
      <c r="B41">
        <f>(Table110[[#This Row],[time]]-2)*2</f>
        <v>0.33065999999999995</v>
      </c>
      <c r="C41">
        <v>91.671999999999997</v>
      </c>
      <c r="D41">
        <v>9.0370799999999996</v>
      </c>
      <c r="E41">
        <f>Table110[[#This Row],[CFNM]]/Table110[[#This Row],[CAREA]]</f>
        <v>9.8580591674666193E-2</v>
      </c>
      <c r="F41">
        <v>2.16533</v>
      </c>
      <c r="G41">
        <f>(Table211[[#This Row],[time]]-2)*2</f>
        <v>0.33065999999999995</v>
      </c>
      <c r="H41">
        <v>96.252499999999998</v>
      </c>
      <c r="I41">
        <v>3.4518</v>
      </c>
      <c r="J41">
        <f>Table211[[#This Row],[CFNM]]/Table211[[#This Row],[CAREA]]</f>
        <v>3.5861925664268463E-2</v>
      </c>
      <c r="K41">
        <v>2.16533</v>
      </c>
      <c r="L41">
        <f>(Table312[[#This Row],[time]]-2)*2</f>
        <v>0.33065999999999995</v>
      </c>
      <c r="M41">
        <v>89.265799999999999</v>
      </c>
      <c r="N41">
        <v>1.3991</v>
      </c>
      <c r="O41">
        <f>Table312[[#This Row],[CFNM]]/Table312[[#This Row],[CAREA]]</f>
        <v>1.5673415798659735E-2</v>
      </c>
      <c r="P41">
        <v>2.16533</v>
      </c>
      <c r="Q41">
        <f>(Table413[[#This Row],[time]]-2)*2</f>
        <v>0.33065999999999995</v>
      </c>
      <c r="R41">
        <v>86.316299999999998</v>
      </c>
      <c r="S41">
        <v>3.7572999999999999</v>
      </c>
      <c r="T41">
        <f>Table413[[#This Row],[CFNM]]/Table413[[#This Row],[CAREA]]</f>
        <v>4.3529437661252855E-2</v>
      </c>
      <c r="U41">
        <v>2.16533</v>
      </c>
      <c r="V41">
        <f>(Table514[[#This Row],[time]]-2)*2</f>
        <v>0.33065999999999995</v>
      </c>
      <c r="W41">
        <v>83.087699999999998</v>
      </c>
      <c r="X41">
        <v>2.5692300000000001</v>
      </c>
      <c r="Y41">
        <f>Table514[[#This Row],[CFNM]]/Table514[[#This Row],[CAREA]]</f>
        <v>3.0921905408381748E-2</v>
      </c>
      <c r="Z41">
        <v>2.16533</v>
      </c>
      <c r="AA41">
        <f>(Table615[[#This Row],[time]]-2)*2</f>
        <v>0.33065999999999995</v>
      </c>
      <c r="AB41">
        <v>88.167500000000004</v>
      </c>
      <c r="AC41">
        <v>6.8285099999999996</v>
      </c>
      <c r="AD41">
        <f>Table615[[#This Row],[CFNM]]/Table615[[#This Row],[CAREA]]</f>
        <v>7.7449286868744138E-2</v>
      </c>
      <c r="AE41">
        <v>2.16533</v>
      </c>
      <c r="AF41">
        <f>(Table716[[#This Row],[time]]-2)*2</f>
        <v>0.33065999999999995</v>
      </c>
      <c r="AG41">
        <v>78.4084</v>
      </c>
      <c r="AH41">
        <v>16.448699999999999</v>
      </c>
      <c r="AI41">
        <f>Table716[[#This Row],[CFNM]]/Table716[[#This Row],[CAREA]]</f>
        <v>0.20978237025624805</v>
      </c>
      <c r="AJ41">
        <v>2.16533</v>
      </c>
      <c r="AK41">
        <f>(Table817[[#This Row],[time]]-2)*2</f>
        <v>0.33065999999999995</v>
      </c>
      <c r="AL41">
        <v>83.527100000000004</v>
      </c>
      <c r="AM41">
        <v>15.286099999999999</v>
      </c>
      <c r="AN41">
        <f>Table817[[#This Row],[CFNM]]/Table817[[#This Row],[CAREA]]</f>
        <v>0.18300767056440362</v>
      </c>
    </row>
    <row r="42" spans="1:40" x14ac:dyDescent="0.3">
      <c r="A42">
        <v>2.2246999999999999</v>
      </c>
      <c r="B42">
        <f>(Table110[[#This Row],[time]]-2)*2</f>
        <v>0.4493999999999998</v>
      </c>
      <c r="C42">
        <v>91.926199999999994</v>
      </c>
      <c r="D42">
        <v>7.9060499999999996</v>
      </c>
      <c r="E42">
        <f>Table110[[#This Row],[CFNM]]/Table110[[#This Row],[CAREA]]</f>
        <v>8.6004316506066825E-2</v>
      </c>
      <c r="F42">
        <v>2.2246999999999999</v>
      </c>
      <c r="G42">
        <f>(Table211[[#This Row],[time]]-2)*2</f>
        <v>0.4493999999999998</v>
      </c>
      <c r="H42">
        <v>96.294700000000006</v>
      </c>
      <c r="I42">
        <v>3.14242</v>
      </c>
      <c r="J42">
        <f>Table211[[#This Row],[CFNM]]/Table211[[#This Row],[CAREA]]</f>
        <v>3.2633364037688468E-2</v>
      </c>
      <c r="K42">
        <v>2.2246999999999999</v>
      </c>
      <c r="L42">
        <f>(Table312[[#This Row],[time]]-2)*2</f>
        <v>0.4493999999999998</v>
      </c>
      <c r="M42">
        <v>88.727900000000005</v>
      </c>
      <c r="N42">
        <v>0.19935600000000001</v>
      </c>
      <c r="O42">
        <f>Table312[[#This Row],[CFNM]]/Table312[[#This Row],[CAREA]]</f>
        <v>2.246824279623433E-3</v>
      </c>
      <c r="P42">
        <v>2.2246999999999999</v>
      </c>
      <c r="Q42">
        <f>(Table413[[#This Row],[time]]-2)*2</f>
        <v>0.4493999999999998</v>
      </c>
      <c r="R42">
        <v>85.775499999999994</v>
      </c>
      <c r="S42">
        <v>1.57718</v>
      </c>
      <c r="T42">
        <f>Table413[[#This Row],[CFNM]]/Table413[[#This Row],[CAREA]]</f>
        <v>1.838730173534401E-2</v>
      </c>
      <c r="U42">
        <v>2.2246999999999999</v>
      </c>
      <c r="V42">
        <f>(Table514[[#This Row],[time]]-2)*2</f>
        <v>0.4493999999999998</v>
      </c>
      <c r="W42">
        <v>81.604600000000005</v>
      </c>
      <c r="X42">
        <v>1.3144199999999999</v>
      </c>
      <c r="Y42">
        <f>Table514[[#This Row],[CFNM]]/Table514[[#This Row],[CAREA]]</f>
        <v>1.6107180232486893E-2</v>
      </c>
      <c r="Z42">
        <v>2.2246999999999999</v>
      </c>
      <c r="AA42">
        <f>(Table615[[#This Row],[time]]-2)*2</f>
        <v>0.4493999999999998</v>
      </c>
      <c r="AB42">
        <v>87.325100000000006</v>
      </c>
      <c r="AC42">
        <v>4.4288100000000004</v>
      </c>
      <c r="AD42">
        <f>Table615[[#This Row],[CFNM]]/Table615[[#This Row],[CAREA]]</f>
        <v>5.0716346159351666E-2</v>
      </c>
      <c r="AE42">
        <v>2.2246999999999999</v>
      </c>
      <c r="AF42">
        <f>(Table716[[#This Row],[time]]-2)*2</f>
        <v>0.4493999999999998</v>
      </c>
      <c r="AG42">
        <v>78.161199999999994</v>
      </c>
      <c r="AH42">
        <v>15.6531</v>
      </c>
      <c r="AI42">
        <f>Table716[[#This Row],[CFNM]]/Table716[[#This Row],[CAREA]]</f>
        <v>0.20026688433647388</v>
      </c>
      <c r="AJ42">
        <v>2.2246999999999999</v>
      </c>
      <c r="AK42">
        <f>(Table817[[#This Row],[time]]-2)*2</f>
        <v>0.4493999999999998</v>
      </c>
      <c r="AL42">
        <v>83.703199999999995</v>
      </c>
      <c r="AM42">
        <v>14.2209</v>
      </c>
      <c r="AN42">
        <f>Table817[[#This Row],[CFNM]]/Table817[[#This Row],[CAREA]]</f>
        <v>0.16989673035200567</v>
      </c>
    </row>
    <row r="43" spans="1:40" x14ac:dyDescent="0.3">
      <c r="A43">
        <v>2.2668900000000001</v>
      </c>
      <c r="B43">
        <f>(Table110[[#This Row],[time]]-2)*2</f>
        <v>0.53378000000000014</v>
      </c>
      <c r="C43">
        <v>92.325599999999994</v>
      </c>
      <c r="D43">
        <v>7.1966599999999996</v>
      </c>
      <c r="E43">
        <f>Table110[[#This Row],[CFNM]]/Table110[[#This Row],[CAREA]]</f>
        <v>7.79486946199104E-2</v>
      </c>
      <c r="F43">
        <v>2.2668900000000001</v>
      </c>
      <c r="G43">
        <f>(Table211[[#This Row],[time]]-2)*2</f>
        <v>0.53378000000000014</v>
      </c>
      <c r="H43">
        <v>96.5458</v>
      </c>
      <c r="I43">
        <v>2.6796700000000002</v>
      </c>
      <c r="J43">
        <f>Table211[[#This Row],[CFNM]]/Table211[[#This Row],[CAREA]]</f>
        <v>2.7755427993760476E-2</v>
      </c>
      <c r="K43">
        <v>2.2668900000000001</v>
      </c>
      <c r="L43">
        <f>(Table312[[#This Row],[time]]-2)*2</f>
        <v>0.53378000000000014</v>
      </c>
      <c r="M43">
        <v>88.016900000000007</v>
      </c>
      <c r="N43">
        <v>4.48549E-3</v>
      </c>
      <c r="O43">
        <f>Table312[[#This Row],[CFNM]]/Table312[[#This Row],[CAREA]]</f>
        <v>5.0961690311746942E-5</v>
      </c>
      <c r="P43">
        <v>2.2668900000000001</v>
      </c>
      <c r="Q43">
        <f>(Table413[[#This Row],[time]]-2)*2</f>
        <v>0.53378000000000014</v>
      </c>
      <c r="R43">
        <v>85.063999999999993</v>
      </c>
      <c r="S43">
        <v>0.47531699999999999</v>
      </c>
      <c r="T43">
        <f>Table413[[#This Row],[CFNM]]/Table413[[#This Row],[CAREA]]</f>
        <v>5.5877574532116996E-3</v>
      </c>
      <c r="U43">
        <v>2.2668900000000001</v>
      </c>
      <c r="V43">
        <f>(Table514[[#This Row],[time]]-2)*2</f>
        <v>0.53378000000000014</v>
      </c>
      <c r="W43">
        <v>80.739099999999993</v>
      </c>
      <c r="X43">
        <v>1.0388599999999999</v>
      </c>
      <c r="Y43">
        <f>Table514[[#This Row],[CFNM]]/Table514[[#This Row],[CAREA]]</f>
        <v>1.2866876147987778E-2</v>
      </c>
      <c r="Z43">
        <v>2.2668900000000001</v>
      </c>
      <c r="AA43">
        <f>(Table615[[#This Row],[time]]-2)*2</f>
        <v>0.53378000000000014</v>
      </c>
      <c r="AB43">
        <v>86.938900000000004</v>
      </c>
      <c r="AC43">
        <v>3.40489</v>
      </c>
      <c r="AD43">
        <f>Table615[[#This Row],[CFNM]]/Table615[[#This Row],[CAREA]]</f>
        <v>3.9164171619378664E-2</v>
      </c>
      <c r="AE43">
        <v>2.2668900000000001</v>
      </c>
      <c r="AF43">
        <f>(Table716[[#This Row],[time]]-2)*2</f>
        <v>0.53378000000000014</v>
      </c>
      <c r="AG43">
        <v>78.016999999999996</v>
      </c>
      <c r="AH43">
        <v>15.1785</v>
      </c>
      <c r="AI43">
        <f>Table716[[#This Row],[CFNM]]/Table716[[#This Row],[CAREA]]</f>
        <v>0.19455375110552828</v>
      </c>
      <c r="AJ43">
        <v>2.2668900000000001</v>
      </c>
      <c r="AK43">
        <f>(Table817[[#This Row],[time]]-2)*2</f>
        <v>0.53378000000000014</v>
      </c>
      <c r="AL43">
        <v>83.985299999999995</v>
      </c>
      <c r="AM43">
        <v>13.4877</v>
      </c>
      <c r="AN43">
        <f>Table817[[#This Row],[CFNM]]/Table817[[#This Row],[CAREA]]</f>
        <v>0.16059596143610846</v>
      </c>
    </row>
    <row r="44" spans="1:40" x14ac:dyDescent="0.3">
      <c r="A44">
        <v>2.3262700000000001</v>
      </c>
      <c r="B44">
        <f>(Table110[[#This Row],[time]]-2)*2</f>
        <v>0.65254000000000012</v>
      </c>
      <c r="C44">
        <v>92.357500000000002</v>
      </c>
      <c r="D44">
        <v>6.1504399999999997</v>
      </c>
      <c r="E44">
        <f>Table110[[#This Row],[CFNM]]/Table110[[#This Row],[CAREA]]</f>
        <v>6.6593833743875702E-2</v>
      </c>
      <c r="F44">
        <v>2.3262700000000001</v>
      </c>
      <c r="G44">
        <f>(Table211[[#This Row],[time]]-2)*2</f>
        <v>0.65254000000000012</v>
      </c>
      <c r="H44">
        <v>96.5124</v>
      </c>
      <c r="I44">
        <v>2.0924900000000002</v>
      </c>
      <c r="J44">
        <f>Table211[[#This Row],[CFNM]]/Table211[[#This Row],[CAREA]]</f>
        <v>2.1681048238361082E-2</v>
      </c>
      <c r="K44">
        <v>2.3262700000000001</v>
      </c>
      <c r="L44">
        <f>(Table312[[#This Row],[time]]-2)*2</f>
        <v>0.65254000000000012</v>
      </c>
      <c r="M44">
        <v>86.880899999999997</v>
      </c>
      <c r="N44">
        <v>3.8756099999999998E-3</v>
      </c>
      <c r="O44">
        <f>Table312[[#This Row],[CFNM]]/Table312[[#This Row],[CAREA]]</f>
        <v>4.4608308615587543E-5</v>
      </c>
      <c r="P44">
        <v>2.3262700000000001</v>
      </c>
      <c r="Q44">
        <f>(Table413[[#This Row],[time]]-2)*2</f>
        <v>0.65254000000000012</v>
      </c>
      <c r="R44">
        <v>83.528199999999998</v>
      </c>
      <c r="S44">
        <v>5.2959799999999996E-3</v>
      </c>
      <c r="T44">
        <f>Table413[[#This Row],[CFNM]]/Table413[[#This Row],[CAREA]]</f>
        <v>6.3403497262002533E-5</v>
      </c>
      <c r="U44">
        <v>2.3262700000000001</v>
      </c>
      <c r="V44">
        <f>(Table514[[#This Row],[time]]-2)*2</f>
        <v>0.65254000000000012</v>
      </c>
      <c r="W44">
        <v>80.521600000000007</v>
      </c>
      <c r="X44">
        <v>0.74112900000000004</v>
      </c>
      <c r="Y44">
        <f>Table514[[#This Row],[CFNM]]/Table514[[#This Row],[CAREA]]</f>
        <v>9.2041017565473119E-3</v>
      </c>
      <c r="Z44">
        <v>2.3262700000000001</v>
      </c>
      <c r="AA44">
        <f>(Table615[[#This Row],[time]]-2)*2</f>
        <v>0.65254000000000012</v>
      </c>
      <c r="AB44">
        <v>85.539299999999997</v>
      </c>
      <c r="AC44">
        <v>2.4497300000000002</v>
      </c>
      <c r="AD44">
        <f>Table615[[#This Row],[CFNM]]/Table615[[#This Row],[CAREA]]</f>
        <v>2.8638649135543547E-2</v>
      </c>
      <c r="AE44">
        <v>2.3262700000000001</v>
      </c>
      <c r="AF44">
        <f>(Table716[[#This Row],[time]]-2)*2</f>
        <v>0.65254000000000012</v>
      </c>
      <c r="AG44">
        <v>77.878600000000006</v>
      </c>
      <c r="AH44">
        <v>14.57</v>
      </c>
      <c r="AI44">
        <f>Table716[[#This Row],[CFNM]]/Table716[[#This Row],[CAREA]]</f>
        <v>0.18708605444884729</v>
      </c>
      <c r="AJ44">
        <v>2.3262700000000001</v>
      </c>
      <c r="AK44">
        <f>(Table817[[#This Row],[time]]-2)*2</f>
        <v>0.65254000000000012</v>
      </c>
      <c r="AL44">
        <v>84.138900000000007</v>
      </c>
      <c r="AM44">
        <v>12.7052</v>
      </c>
      <c r="AN44">
        <f>Table817[[#This Row],[CFNM]]/Table817[[#This Row],[CAREA]]</f>
        <v>0.15100268722315122</v>
      </c>
    </row>
    <row r="45" spans="1:40" x14ac:dyDescent="0.3">
      <c r="A45">
        <v>2.3684599999999998</v>
      </c>
      <c r="B45">
        <f>(Table110[[#This Row],[time]]-2)*2</f>
        <v>0.73691999999999958</v>
      </c>
      <c r="C45">
        <v>92.273499999999999</v>
      </c>
      <c r="D45">
        <v>4.5858800000000004</v>
      </c>
      <c r="E45">
        <f>Table110[[#This Row],[CFNM]]/Table110[[#This Row],[CAREA]]</f>
        <v>4.9698775921580958E-2</v>
      </c>
      <c r="F45">
        <v>2.3684599999999998</v>
      </c>
      <c r="G45">
        <f>(Table211[[#This Row],[time]]-2)*2</f>
        <v>0.73691999999999958</v>
      </c>
      <c r="H45">
        <v>96.340800000000002</v>
      </c>
      <c r="I45">
        <v>1.0441800000000001</v>
      </c>
      <c r="J45">
        <f>Table211[[#This Row],[CFNM]]/Table211[[#This Row],[CAREA]]</f>
        <v>1.0838398684669424E-2</v>
      </c>
      <c r="K45">
        <v>2.3684599999999998</v>
      </c>
      <c r="L45">
        <f>(Table312[[#This Row],[time]]-2)*2</f>
        <v>0.73691999999999958</v>
      </c>
      <c r="M45">
        <v>86.653899999999993</v>
      </c>
      <c r="N45">
        <v>3.6235600000000001E-3</v>
      </c>
      <c r="O45">
        <f>Table312[[#This Row],[CFNM]]/Table312[[#This Row],[CAREA]]</f>
        <v>4.1816467579647311E-5</v>
      </c>
      <c r="P45">
        <v>2.3684599999999998</v>
      </c>
      <c r="Q45">
        <f>(Table413[[#This Row],[time]]-2)*2</f>
        <v>0.73691999999999958</v>
      </c>
      <c r="R45">
        <v>83.186800000000005</v>
      </c>
      <c r="S45">
        <v>4.90407E-3</v>
      </c>
      <c r="T45">
        <f>Table413[[#This Row],[CFNM]]/Table413[[#This Row],[CAREA]]</f>
        <v>5.8952502079656863E-5</v>
      </c>
      <c r="U45">
        <v>2.3684599999999998</v>
      </c>
      <c r="V45">
        <f>(Table514[[#This Row],[time]]-2)*2</f>
        <v>0.73691999999999958</v>
      </c>
      <c r="W45">
        <v>79.971900000000005</v>
      </c>
      <c r="X45">
        <v>0.55576000000000003</v>
      </c>
      <c r="Y45">
        <f>Table514[[#This Row],[CFNM]]/Table514[[#This Row],[CAREA]]</f>
        <v>6.9494409911481404E-3</v>
      </c>
      <c r="Z45">
        <v>2.3684599999999998</v>
      </c>
      <c r="AA45">
        <f>(Table615[[#This Row],[time]]-2)*2</f>
        <v>0.73691999999999958</v>
      </c>
      <c r="AB45">
        <v>85.069800000000001</v>
      </c>
      <c r="AC45">
        <v>1.68848</v>
      </c>
      <c r="AD45">
        <f>Table615[[#This Row],[CFNM]]/Table615[[#This Row],[CAREA]]</f>
        <v>1.9848171736620988E-2</v>
      </c>
      <c r="AE45">
        <v>2.3684599999999998</v>
      </c>
      <c r="AF45">
        <f>(Table716[[#This Row],[time]]-2)*2</f>
        <v>0.73691999999999958</v>
      </c>
      <c r="AG45">
        <v>77.628799999999998</v>
      </c>
      <c r="AH45">
        <v>14.048</v>
      </c>
      <c r="AI45">
        <f>Table716[[#This Row],[CFNM]]/Table716[[#This Row],[CAREA]]</f>
        <v>0.18096376602498043</v>
      </c>
      <c r="AJ45">
        <v>2.3684599999999998</v>
      </c>
      <c r="AK45">
        <f>(Table817[[#This Row],[time]]-2)*2</f>
        <v>0.73691999999999958</v>
      </c>
      <c r="AL45">
        <v>84.265299999999996</v>
      </c>
      <c r="AM45">
        <v>12.026300000000001</v>
      </c>
      <c r="AN45">
        <f>Table817[[#This Row],[CFNM]]/Table817[[#This Row],[CAREA]]</f>
        <v>0.14271948239666862</v>
      </c>
    </row>
    <row r="46" spans="1:40" x14ac:dyDescent="0.3">
      <c r="A46">
        <v>2.4278300000000002</v>
      </c>
      <c r="B46">
        <f>(Table110[[#This Row],[time]]-2)*2</f>
        <v>0.85566000000000031</v>
      </c>
      <c r="C46">
        <v>91.7453</v>
      </c>
      <c r="D46">
        <v>3.0367999999999999</v>
      </c>
      <c r="E46">
        <f>Table110[[#This Row],[CFNM]]/Table110[[#This Row],[CAREA]]</f>
        <v>3.3100333205079713E-2</v>
      </c>
      <c r="F46">
        <v>2.4278300000000002</v>
      </c>
      <c r="G46">
        <f>(Table211[[#This Row],[time]]-2)*2</f>
        <v>0.85566000000000031</v>
      </c>
      <c r="H46">
        <v>95.998599999999996</v>
      </c>
      <c r="I46">
        <v>0.16708500000000001</v>
      </c>
      <c r="J46">
        <f>Table211[[#This Row],[CFNM]]/Table211[[#This Row],[CAREA]]</f>
        <v>1.7404941322060948E-3</v>
      </c>
      <c r="K46">
        <v>2.4278300000000002</v>
      </c>
      <c r="L46">
        <f>(Table312[[#This Row],[time]]-2)*2</f>
        <v>0.85566000000000031</v>
      </c>
      <c r="M46">
        <v>85.596400000000003</v>
      </c>
      <c r="N46">
        <v>3.3880799999999999E-3</v>
      </c>
      <c r="O46">
        <f>Table312[[#This Row],[CFNM]]/Table312[[#This Row],[CAREA]]</f>
        <v>3.9582038496946131E-5</v>
      </c>
      <c r="P46">
        <v>2.4278300000000002</v>
      </c>
      <c r="Q46">
        <f>(Table413[[#This Row],[time]]-2)*2</f>
        <v>0.85566000000000031</v>
      </c>
      <c r="R46">
        <v>82.555499999999995</v>
      </c>
      <c r="S46">
        <v>4.5402300000000001E-3</v>
      </c>
      <c r="T46">
        <f>Table413[[#This Row],[CFNM]]/Table413[[#This Row],[CAREA]]</f>
        <v>5.4996093537075065E-5</v>
      </c>
      <c r="U46">
        <v>2.4278300000000002</v>
      </c>
      <c r="V46">
        <f>(Table514[[#This Row],[time]]-2)*2</f>
        <v>0.85566000000000031</v>
      </c>
      <c r="W46">
        <v>79.355900000000005</v>
      </c>
      <c r="X46">
        <v>0.39840999999999999</v>
      </c>
      <c r="Y46">
        <f>Table514[[#This Row],[CFNM]]/Table514[[#This Row],[CAREA]]</f>
        <v>5.0205466764285953E-3</v>
      </c>
      <c r="Z46">
        <v>2.4278300000000002</v>
      </c>
      <c r="AA46">
        <f>(Table615[[#This Row],[time]]-2)*2</f>
        <v>0.85566000000000031</v>
      </c>
      <c r="AB46">
        <v>83.274699999999996</v>
      </c>
      <c r="AC46">
        <v>1.08066</v>
      </c>
      <c r="AD46">
        <f>Table615[[#This Row],[CFNM]]/Table615[[#This Row],[CAREA]]</f>
        <v>1.2977050652839339E-2</v>
      </c>
      <c r="AE46">
        <v>2.4278300000000002</v>
      </c>
      <c r="AF46">
        <f>(Table716[[#This Row],[time]]-2)*2</f>
        <v>0.85566000000000031</v>
      </c>
      <c r="AG46">
        <v>77.482799999999997</v>
      </c>
      <c r="AH46">
        <v>13.395300000000001</v>
      </c>
      <c r="AI46">
        <f>Table716[[#This Row],[CFNM]]/Table716[[#This Row],[CAREA]]</f>
        <v>0.17288094906224349</v>
      </c>
      <c r="AJ46">
        <v>2.4278300000000002</v>
      </c>
      <c r="AK46">
        <f>(Table817[[#This Row],[time]]-2)*2</f>
        <v>0.85566000000000031</v>
      </c>
      <c r="AL46">
        <v>84.016000000000005</v>
      </c>
      <c r="AM46">
        <v>11.254099999999999</v>
      </c>
      <c r="AN46">
        <f>Table817[[#This Row],[CFNM]]/Table817[[#This Row],[CAREA]]</f>
        <v>0.13395186631117881</v>
      </c>
    </row>
    <row r="47" spans="1:40" x14ac:dyDescent="0.3">
      <c r="A47">
        <v>2.4542000000000002</v>
      </c>
      <c r="B47">
        <f>(Table110[[#This Row],[time]]-2)*2</f>
        <v>0.90840000000000032</v>
      </c>
      <c r="C47">
        <v>91.559399999999997</v>
      </c>
      <c r="D47">
        <v>2.4359299999999999</v>
      </c>
      <c r="E47">
        <f>Table110[[#This Row],[CFNM]]/Table110[[#This Row],[CAREA]]</f>
        <v>2.6604914405293174E-2</v>
      </c>
      <c r="F47">
        <v>2.4542000000000002</v>
      </c>
      <c r="G47">
        <f>(Table211[[#This Row],[time]]-2)*2</f>
        <v>0.90840000000000032</v>
      </c>
      <c r="H47">
        <v>95.8489</v>
      </c>
      <c r="I47">
        <v>6.0312300000000003E-3</v>
      </c>
      <c r="J47">
        <f>Table211[[#This Row],[CFNM]]/Table211[[#This Row],[CAREA]]</f>
        <v>6.2924352809474082E-5</v>
      </c>
      <c r="K47">
        <v>2.4542000000000002</v>
      </c>
      <c r="L47">
        <f>(Table312[[#This Row],[time]]-2)*2</f>
        <v>0.90840000000000032</v>
      </c>
      <c r="M47">
        <v>84.668999999999997</v>
      </c>
      <c r="N47">
        <v>3.29058E-3</v>
      </c>
      <c r="O47">
        <f>Table312[[#This Row],[CFNM]]/Table312[[#This Row],[CAREA]]</f>
        <v>3.8864047053821356E-5</v>
      </c>
      <c r="P47">
        <v>2.4542000000000002</v>
      </c>
      <c r="Q47">
        <f>(Table413[[#This Row],[time]]-2)*2</f>
        <v>0.90840000000000032</v>
      </c>
      <c r="R47">
        <v>82.502499999999998</v>
      </c>
      <c r="S47">
        <v>4.4329199999999999E-3</v>
      </c>
      <c r="T47">
        <f>Table413[[#This Row],[CFNM]]/Table413[[#This Row],[CAREA]]</f>
        <v>5.3730735432259628E-5</v>
      </c>
      <c r="U47">
        <v>2.4542000000000002</v>
      </c>
      <c r="V47">
        <f>(Table514[[#This Row],[time]]-2)*2</f>
        <v>0.90840000000000032</v>
      </c>
      <c r="W47">
        <v>79.189300000000003</v>
      </c>
      <c r="X47">
        <v>0.34778199999999998</v>
      </c>
      <c r="Y47">
        <f>Table514[[#This Row],[CFNM]]/Table514[[#This Row],[CAREA]]</f>
        <v>4.3917802026283851E-3</v>
      </c>
      <c r="Z47">
        <v>2.4542000000000002</v>
      </c>
      <c r="AA47">
        <f>(Table615[[#This Row],[time]]-2)*2</f>
        <v>0.90840000000000032</v>
      </c>
      <c r="AB47">
        <v>82.383300000000006</v>
      </c>
      <c r="AC47">
        <v>0.832314</v>
      </c>
      <c r="AD47">
        <f>Table615[[#This Row],[CFNM]]/Table615[[#This Row],[CAREA]]</f>
        <v>1.010294562126062E-2</v>
      </c>
      <c r="AE47">
        <v>2.4542000000000002</v>
      </c>
      <c r="AF47">
        <f>(Table716[[#This Row],[time]]-2)*2</f>
        <v>0.90840000000000032</v>
      </c>
      <c r="AG47">
        <v>77.5107</v>
      </c>
      <c r="AH47">
        <v>13.0985</v>
      </c>
      <c r="AI47">
        <f>Table716[[#This Row],[CFNM]]/Table716[[#This Row],[CAREA]]</f>
        <v>0.16898957176235022</v>
      </c>
      <c r="AJ47">
        <v>2.4542000000000002</v>
      </c>
      <c r="AK47">
        <f>(Table817[[#This Row],[time]]-2)*2</f>
        <v>0.90840000000000032</v>
      </c>
      <c r="AL47">
        <v>83.980099999999993</v>
      </c>
      <c r="AM47">
        <v>10.8949</v>
      </c>
      <c r="AN47">
        <f>Table817[[#This Row],[CFNM]]/Table817[[#This Row],[CAREA]]</f>
        <v>0.1297319245868962</v>
      </c>
    </row>
    <row r="48" spans="1:40" x14ac:dyDescent="0.3">
      <c r="A48">
        <v>2.5061499999999999</v>
      </c>
      <c r="B48">
        <f>(Table110[[#This Row],[time]]-2)*2</f>
        <v>1.0122999999999998</v>
      </c>
      <c r="C48">
        <v>90.850300000000004</v>
      </c>
      <c r="D48">
        <v>1.2891600000000001</v>
      </c>
      <c r="E48">
        <f>Table110[[#This Row],[CFNM]]/Table110[[#This Row],[CAREA]]</f>
        <v>1.4189936632019928E-2</v>
      </c>
      <c r="F48">
        <v>2.5061499999999999</v>
      </c>
      <c r="G48">
        <f>(Table211[[#This Row],[time]]-2)*2</f>
        <v>1.0122999999999998</v>
      </c>
      <c r="H48">
        <v>95.083799999999997</v>
      </c>
      <c r="I48">
        <v>4.85134E-3</v>
      </c>
      <c r="J48">
        <f>Table211[[#This Row],[CFNM]]/Table211[[#This Row],[CAREA]]</f>
        <v>5.1021730305267566E-5</v>
      </c>
      <c r="K48">
        <v>2.5061499999999999</v>
      </c>
      <c r="L48">
        <f>(Table312[[#This Row],[time]]-2)*2</f>
        <v>1.0122999999999998</v>
      </c>
      <c r="M48">
        <v>83.743600000000001</v>
      </c>
      <c r="N48">
        <v>3.0715E-3</v>
      </c>
      <c r="O48">
        <f>Table312[[#This Row],[CFNM]]/Table312[[#This Row],[CAREA]]</f>
        <v>3.6677429678208244E-5</v>
      </c>
      <c r="P48">
        <v>2.5061499999999999</v>
      </c>
      <c r="Q48">
        <f>(Table413[[#This Row],[time]]-2)*2</f>
        <v>1.0122999999999998</v>
      </c>
      <c r="R48">
        <v>82.397800000000004</v>
      </c>
      <c r="S48">
        <v>4.2465100000000002E-3</v>
      </c>
      <c r="T48">
        <f>Table413[[#This Row],[CFNM]]/Table413[[#This Row],[CAREA]]</f>
        <v>5.1536691513608375E-5</v>
      </c>
      <c r="U48">
        <v>2.5061499999999999</v>
      </c>
      <c r="V48">
        <f>(Table514[[#This Row],[time]]-2)*2</f>
        <v>1.0122999999999998</v>
      </c>
      <c r="W48">
        <v>78.801100000000005</v>
      </c>
      <c r="X48">
        <v>0.22393299999999999</v>
      </c>
      <c r="Y48">
        <f>Table514[[#This Row],[CFNM]]/Table514[[#This Row],[CAREA]]</f>
        <v>2.8417496710071303E-3</v>
      </c>
      <c r="Z48">
        <v>2.5061499999999999</v>
      </c>
      <c r="AA48">
        <f>(Table615[[#This Row],[time]]-2)*2</f>
        <v>1.0122999999999998</v>
      </c>
      <c r="AB48">
        <v>82.0595</v>
      </c>
      <c r="AC48">
        <v>0.449633</v>
      </c>
      <c r="AD48">
        <f>Table615[[#This Row],[CFNM]]/Table615[[#This Row],[CAREA]]</f>
        <v>5.4793533960114304E-3</v>
      </c>
      <c r="AE48">
        <v>2.5061499999999999</v>
      </c>
      <c r="AF48">
        <f>(Table716[[#This Row],[time]]-2)*2</f>
        <v>1.0122999999999998</v>
      </c>
      <c r="AG48">
        <v>77.547499999999999</v>
      </c>
      <c r="AH48">
        <v>12.4153</v>
      </c>
      <c r="AI48">
        <f>Table716[[#This Row],[CFNM]]/Table716[[#This Row],[CAREA]]</f>
        <v>0.16009929398110836</v>
      </c>
      <c r="AJ48">
        <v>2.5061499999999999</v>
      </c>
      <c r="AK48">
        <f>(Table817[[#This Row],[time]]-2)*2</f>
        <v>1.0122999999999998</v>
      </c>
      <c r="AL48">
        <v>83.954700000000003</v>
      </c>
      <c r="AM48">
        <v>10.0944</v>
      </c>
      <c r="AN48">
        <f>Table817[[#This Row],[CFNM]]/Table817[[#This Row],[CAREA]]</f>
        <v>0.12023627027432651</v>
      </c>
    </row>
    <row r="49" spans="1:40" x14ac:dyDescent="0.3">
      <c r="A49">
        <v>2.5507599999999999</v>
      </c>
      <c r="B49">
        <f>(Table110[[#This Row],[time]]-2)*2</f>
        <v>1.1015199999999998</v>
      </c>
      <c r="C49">
        <v>90.124499999999998</v>
      </c>
      <c r="D49">
        <v>0.51323700000000005</v>
      </c>
      <c r="E49">
        <f>Table110[[#This Row],[CFNM]]/Table110[[#This Row],[CAREA]]</f>
        <v>5.6947555881031245E-3</v>
      </c>
      <c r="F49">
        <v>2.5507599999999999</v>
      </c>
      <c r="G49">
        <f>(Table211[[#This Row],[time]]-2)*2</f>
        <v>1.1015199999999998</v>
      </c>
      <c r="H49">
        <v>94.249899999999997</v>
      </c>
      <c r="I49">
        <v>4.3166100000000002E-3</v>
      </c>
      <c r="J49">
        <f>Table211[[#This Row],[CFNM]]/Table211[[#This Row],[CAREA]]</f>
        <v>4.5799624190582698E-5</v>
      </c>
      <c r="K49">
        <v>2.5507599999999999</v>
      </c>
      <c r="L49">
        <f>(Table312[[#This Row],[time]]-2)*2</f>
        <v>1.1015199999999998</v>
      </c>
      <c r="M49">
        <v>82.303399999999996</v>
      </c>
      <c r="N49">
        <v>2.85112E-3</v>
      </c>
      <c r="O49">
        <f>Table312[[#This Row],[CFNM]]/Table312[[#This Row],[CAREA]]</f>
        <v>3.4641582243260911E-5</v>
      </c>
      <c r="P49">
        <v>2.5507599999999999</v>
      </c>
      <c r="Q49">
        <f>(Table413[[#This Row],[time]]-2)*2</f>
        <v>1.1015199999999998</v>
      </c>
      <c r="R49">
        <v>82.290599999999998</v>
      </c>
      <c r="S49">
        <v>4.0792399999999996E-3</v>
      </c>
      <c r="T49">
        <f>Table413[[#This Row],[CFNM]]/Table413[[#This Row],[CAREA]]</f>
        <v>4.9571153934957327E-5</v>
      </c>
      <c r="U49">
        <v>2.5507599999999999</v>
      </c>
      <c r="V49">
        <f>(Table514[[#This Row],[time]]-2)*2</f>
        <v>1.1015199999999998</v>
      </c>
      <c r="W49">
        <v>78.345699999999994</v>
      </c>
      <c r="X49">
        <v>8.6384900000000001E-2</v>
      </c>
      <c r="Y49">
        <f>Table514[[#This Row],[CFNM]]/Table514[[#This Row],[CAREA]]</f>
        <v>1.1026118855278592E-3</v>
      </c>
      <c r="Z49">
        <v>2.5507599999999999</v>
      </c>
      <c r="AA49">
        <f>(Table615[[#This Row],[time]]-2)*2</f>
        <v>1.1015199999999998</v>
      </c>
      <c r="AB49">
        <v>80.592600000000004</v>
      </c>
      <c r="AC49">
        <v>0.23174600000000001</v>
      </c>
      <c r="AD49">
        <f>Table615[[#This Row],[CFNM]]/Table615[[#This Row],[CAREA]]</f>
        <v>2.8755245518819346E-3</v>
      </c>
      <c r="AE49">
        <v>2.5507599999999999</v>
      </c>
      <c r="AF49">
        <f>(Table716[[#This Row],[time]]-2)*2</f>
        <v>1.1015199999999998</v>
      </c>
      <c r="AG49">
        <v>77.593500000000006</v>
      </c>
      <c r="AH49">
        <v>11.7058</v>
      </c>
      <c r="AI49">
        <f>Table716[[#This Row],[CFNM]]/Table716[[#This Row],[CAREA]]</f>
        <v>0.15086057466153735</v>
      </c>
      <c r="AJ49">
        <v>2.5507599999999999</v>
      </c>
      <c r="AK49">
        <f>(Table817[[#This Row],[time]]-2)*2</f>
        <v>1.1015199999999998</v>
      </c>
      <c r="AL49">
        <v>83.922700000000006</v>
      </c>
      <c r="AM49">
        <v>9.2843800000000005</v>
      </c>
      <c r="AN49">
        <f>Table817[[#This Row],[CFNM]]/Table817[[#This Row],[CAREA]]</f>
        <v>0.11063013940209264</v>
      </c>
    </row>
    <row r="50" spans="1:40" x14ac:dyDescent="0.3">
      <c r="A50">
        <v>2.60453</v>
      </c>
      <c r="B50">
        <f>(Table110[[#This Row],[time]]-2)*2</f>
        <v>1.20906</v>
      </c>
      <c r="C50">
        <v>89.508700000000005</v>
      </c>
      <c r="D50">
        <v>4.8829600000000004E-3</v>
      </c>
      <c r="E50">
        <f>Table110[[#This Row],[CFNM]]/Table110[[#This Row],[CAREA]]</f>
        <v>5.4552909381993037E-5</v>
      </c>
      <c r="F50">
        <v>2.60453</v>
      </c>
      <c r="G50">
        <f>(Table211[[#This Row],[time]]-2)*2</f>
        <v>1.20906</v>
      </c>
      <c r="H50">
        <v>92.616799999999998</v>
      </c>
      <c r="I50">
        <v>3.8332700000000002E-3</v>
      </c>
      <c r="J50">
        <f>Table211[[#This Row],[CFNM]]/Table211[[#This Row],[CAREA]]</f>
        <v>4.1388495391764778E-5</v>
      </c>
      <c r="K50">
        <v>2.60453</v>
      </c>
      <c r="L50">
        <f>(Table312[[#This Row],[time]]-2)*2</f>
        <v>1.20906</v>
      </c>
      <c r="M50">
        <v>81.355800000000002</v>
      </c>
      <c r="N50">
        <v>2.6738399999999998E-3</v>
      </c>
      <c r="O50">
        <f>Table312[[#This Row],[CFNM]]/Table312[[#This Row],[CAREA]]</f>
        <v>3.2866003407255537E-5</v>
      </c>
      <c r="P50">
        <v>2.60453</v>
      </c>
      <c r="Q50">
        <f>(Table413[[#This Row],[time]]-2)*2</f>
        <v>1.20906</v>
      </c>
      <c r="R50">
        <v>82.201800000000006</v>
      </c>
      <c r="S50">
        <v>3.93824E-3</v>
      </c>
      <c r="T50">
        <f>Table413[[#This Row],[CFNM]]/Table413[[#This Row],[CAREA]]</f>
        <v>4.7909413175867189E-5</v>
      </c>
      <c r="U50">
        <v>2.60453</v>
      </c>
      <c r="V50">
        <f>(Table514[[#This Row],[time]]-2)*2</f>
        <v>1.20906</v>
      </c>
      <c r="W50">
        <v>77.724800000000002</v>
      </c>
      <c r="X50">
        <v>5.45876E-3</v>
      </c>
      <c r="Y50">
        <f>Table514[[#This Row],[CFNM]]/Table514[[#This Row],[CAREA]]</f>
        <v>7.0231895096545765E-5</v>
      </c>
      <c r="Z50">
        <v>2.60453</v>
      </c>
      <c r="AA50">
        <f>(Table615[[#This Row],[time]]-2)*2</f>
        <v>1.20906</v>
      </c>
      <c r="AB50">
        <v>79.419700000000006</v>
      </c>
      <c r="AC50">
        <v>6.5580399999999997E-2</v>
      </c>
      <c r="AD50">
        <f>Table615[[#This Row],[CFNM]]/Table615[[#This Row],[CAREA]]</f>
        <v>8.2574474595094153E-4</v>
      </c>
      <c r="AE50">
        <v>2.60453</v>
      </c>
      <c r="AF50">
        <f>(Table716[[#This Row],[time]]-2)*2</f>
        <v>1.20906</v>
      </c>
      <c r="AG50">
        <v>77.7226</v>
      </c>
      <c r="AH50">
        <v>11.0907</v>
      </c>
      <c r="AI50">
        <f>Table716[[#This Row],[CFNM]]/Table716[[#This Row],[CAREA]]</f>
        <v>0.1426959468674491</v>
      </c>
      <c r="AJ50">
        <v>2.60453</v>
      </c>
      <c r="AK50">
        <f>(Table817[[#This Row],[time]]-2)*2</f>
        <v>1.20906</v>
      </c>
      <c r="AL50">
        <v>83.825400000000002</v>
      </c>
      <c r="AM50">
        <v>8.5883599999999998</v>
      </c>
      <c r="AN50">
        <f>Table817[[#This Row],[CFNM]]/Table817[[#This Row],[CAREA]]</f>
        <v>0.10245534169833964</v>
      </c>
    </row>
    <row r="51" spans="1:40" x14ac:dyDescent="0.3">
      <c r="A51">
        <v>2.65273</v>
      </c>
      <c r="B51">
        <f>(Table110[[#This Row],[time]]-2)*2</f>
        <v>1.3054600000000001</v>
      </c>
      <c r="C51">
        <v>88.997799999999998</v>
      </c>
      <c r="D51">
        <v>3.9634099999999997E-3</v>
      </c>
      <c r="E51">
        <f>Table110[[#This Row],[CFNM]]/Table110[[#This Row],[CAREA]]</f>
        <v>4.4533797464656426E-5</v>
      </c>
      <c r="F51">
        <v>2.65273</v>
      </c>
      <c r="G51">
        <f>(Table211[[#This Row],[time]]-2)*2</f>
        <v>1.3054600000000001</v>
      </c>
      <c r="H51">
        <v>91.796300000000002</v>
      </c>
      <c r="I51">
        <v>3.4906999999999998E-3</v>
      </c>
      <c r="J51">
        <f>Table211[[#This Row],[CFNM]]/Table211[[#This Row],[CAREA]]</f>
        <v>3.8026587128239369E-5</v>
      </c>
      <c r="K51">
        <v>2.65273</v>
      </c>
      <c r="L51">
        <f>(Table312[[#This Row],[time]]-2)*2</f>
        <v>1.3054600000000001</v>
      </c>
      <c r="M51">
        <v>78.389099999999999</v>
      </c>
      <c r="N51">
        <v>2.5611000000000002E-3</v>
      </c>
      <c r="O51">
        <f>Table312[[#This Row],[CFNM]]/Table312[[#This Row],[CAREA]]</f>
        <v>3.2671634194039738E-5</v>
      </c>
      <c r="P51">
        <v>2.65273</v>
      </c>
      <c r="Q51">
        <f>(Table413[[#This Row],[time]]-2)*2</f>
        <v>1.3054600000000001</v>
      </c>
      <c r="R51">
        <v>82.135400000000004</v>
      </c>
      <c r="S51">
        <v>3.8355099999999999E-3</v>
      </c>
      <c r="T51">
        <f>Table413[[#This Row],[CFNM]]/Table413[[#This Row],[CAREA]]</f>
        <v>4.6697404529593813E-5</v>
      </c>
      <c r="U51">
        <v>2.65273</v>
      </c>
      <c r="V51">
        <f>(Table514[[#This Row],[time]]-2)*2</f>
        <v>1.3054600000000001</v>
      </c>
      <c r="W51">
        <v>77.240200000000002</v>
      </c>
      <c r="X51">
        <v>5.0293400000000002E-3</v>
      </c>
      <c r="Y51">
        <f>Table514[[#This Row],[CFNM]]/Table514[[#This Row],[CAREA]]</f>
        <v>6.5112985207184859E-5</v>
      </c>
      <c r="Z51">
        <v>2.65273</v>
      </c>
      <c r="AA51">
        <f>(Table615[[#This Row],[time]]-2)*2</f>
        <v>1.3054600000000001</v>
      </c>
      <c r="AB51">
        <v>78.406999999999996</v>
      </c>
      <c r="AC51">
        <v>4.09392E-3</v>
      </c>
      <c r="AD51">
        <f>Table615[[#This Row],[CFNM]]/Table615[[#This Row],[CAREA]]</f>
        <v>5.2213705408955833E-5</v>
      </c>
      <c r="AE51">
        <v>2.65273</v>
      </c>
      <c r="AF51">
        <f>(Table716[[#This Row],[time]]-2)*2</f>
        <v>1.3054600000000001</v>
      </c>
      <c r="AG51">
        <v>77.758300000000006</v>
      </c>
      <c r="AH51">
        <v>10.6378</v>
      </c>
      <c r="AI51">
        <f>Table716[[#This Row],[CFNM]]/Table716[[#This Row],[CAREA]]</f>
        <v>0.13680597441044878</v>
      </c>
      <c r="AJ51">
        <v>2.65273</v>
      </c>
      <c r="AK51">
        <f>(Table817[[#This Row],[time]]-2)*2</f>
        <v>1.3054600000000001</v>
      </c>
      <c r="AL51">
        <v>83.765799999999999</v>
      </c>
      <c r="AM51">
        <v>8.0983900000000002</v>
      </c>
      <c r="AN51">
        <f>Table817[[#This Row],[CFNM]]/Table817[[#This Row],[CAREA]]</f>
        <v>9.6678954895673422E-2</v>
      </c>
    </row>
    <row r="52" spans="1:40" x14ac:dyDescent="0.3">
      <c r="A52">
        <v>2.7006199999999998</v>
      </c>
      <c r="B52">
        <f>(Table110[[#This Row],[time]]-2)*2</f>
        <v>1.4012399999999996</v>
      </c>
      <c r="C52">
        <v>86.889200000000002</v>
      </c>
      <c r="D52">
        <v>3.7498900000000001E-3</v>
      </c>
      <c r="E52">
        <f>Table110[[#This Row],[CFNM]]/Table110[[#This Row],[CAREA]]</f>
        <v>4.3157147263411332E-5</v>
      </c>
      <c r="F52">
        <v>2.7006199999999998</v>
      </c>
      <c r="G52">
        <f>(Table211[[#This Row],[time]]-2)*2</f>
        <v>1.4012399999999996</v>
      </c>
      <c r="H52">
        <v>90.680700000000002</v>
      </c>
      <c r="I52">
        <v>3.21763E-3</v>
      </c>
      <c r="J52">
        <f>Table211[[#This Row],[CFNM]]/Table211[[#This Row],[CAREA]]</f>
        <v>3.5483074127129584E-5</v>
      </c>
      <c r="K52">
        <v>2.7006199999999998</v>
      </c>
      <c r="L52">
        <f>(Table312[[#This Row],[time]]-2)*2</f>
        <v>1.4012399999999996</v>
      </c>
      <c r="M52">
        <v>78.0274</v>
      </c>
      <c r="N52">
        <v>2.44056E-3</v>
      </c>
      <c r="O52">
        <f>Table312[[#This Row],[CFNM]]/Table312[[#This Row],[CAREA]]</f>
        <v>3.1278243283769548E-5</v>
      </c>
      <c r="P52">
        <v>2.7006199999999998</v>
      </c>
      <c r="Q52">
        <f>(Table413[[#This Row],[time]]-2)*2</f>
        <v>1.4012399999999996</v>
      </c>
      <c r="R52">
        <v>82.009</v>
      </c>
      <c r="S52">
        <v>3.6819600000000002E-3</v>
      </c>
      <c r="T52">
        <f>Table413[[#This Row],[CFNM]]/Table413[[#This Row],[CAREA]]</f>
        <v>4.4897023497421017E-5</v>
      </c>
      <c r="U52">
        <v>2.7006199999999998</v>
      </c>
      <c r="V52">
        <f>(Table514[[#This Row],[time]]-2)*2</f>
        <v>1.4012399999999996</v>
      </c>
      <c r="W52">
        <v>76.822100000000006</v>
      </c>
      <c r="X52">
        <v>4.6368800000000003E-3</v>
      </c>
      <c r="Y52">
        <f>Table514[[#This Row],[CFNM]]/Table514[[#This Row],[CAREA]]</f>
        <v>6.035867282982371E-5</v>
      </c>
      <c r="Z52">
        <v>2.7006199999999998</v>
      </c>
      <c r="AA52">
        <f>(Table615[[#This Row],[time]]-2)*2</f>
        <v>1.4012399999999996</v>
      </c>
      <c r="AB52">
        <v>78.033600000000007</v>
      </c>
      <c r="AC52">
        <v>3.7911799999999999E-3</v>
      </c>
      <c r="AD52">
        <f>Table615[[#This Row],[CFNM]]/Table615[[#This Row],[CAREA]]</f>
        <v>4.8583943326977091E-5</v>
      </c>
      <c r="AE52">
        <v>2.7006199999999998</v>
      </c>
      <c r="AF52">
        <f>(Table716[[#This Row],[time]]-2)*2</f>
        <v>1.4012399999999996</v>
      </c>
      <c r="AG52">
        <v>77.768000000000001</v>
      </c>
      <c r="AH52">
        <v>10.042199999999999</v>
      </c>
      <c r="AI52">
        <f>Table716[[#This Row],[CFNM]]/Table716[[#This Row],[CAREA]]</f>
        <v>0.12913023351507047</v>
      </c>
      <c r="AJ52">
        <v>2.7006199999999998</v>
      </c>
      <c r="AK52">
        <f>(Table817[[#This Row],[time]]-2)*2</f>
        <v>1.4012399999999996</v>
      </c>
      <c r="AL52">
        <v>83.6922</v>
      </c>
      <c r="AM52">
        <v>7.51776</v>
      </c>
      <c r="AN52">
        <f>Table817[[#This Row],[CFNM]]/Table817[[#This Row],[CAREA]]</f>
        <v>8.9826292055890516E-2</v>
      </c>
    </row>
    <row r="53" spans="1:40" x14ac:dyDescent="0.3">
      <c r="A53">
        <v>2.75176</v>
      </c>
      <c r="B53">
        <f>(Table110[[#This Row],[time]]-2)*2</f>
        <v>1.50352</v>
      </c>
      <c r="C53">
        <v>85.857299999999995</v>
      </c>
      <c r="D53">
        <v>3.5306399999999998E-3</v>
      </c>
      <c r="E53">
        <f>Table110[[#This Row],[CFNM]]/Table110[[#This Row],[CAREA]]</f>
        <v>4.1122187629939448E-5</v>
      </c>
      <c r="F53">
        <v>2.75176</v>
      </c>
      <c r="G53">
        <f>(Table211[[#This Row],[time]]-2)*2</f>
        <v>1.50352</v>
      </c>
      <c r="H53">
        <v>89.286699999999996</v>
      </c>
      <c r="I53">
        <v>3.0820000000000001E-3</v>
      </c>
      <c r="J53">
        <f>Table211[[#This Row],[CFNM]]/Table211[[#This Row],[CAREA]]</f>
        <v>3.4518018921071114E-5</v>
      </c>
      <c r="K53">
        <v>2.75176</v>
      </c>
      <c r="L53">
        <f>(Table312[[#This Row],[time]]-2)*2</f>
        <v>1.50352</v>
      </c>
      <c r="M53">
        <v>76.246399999999994</v>
      </c>
      <c r="N53">
        <v>2.3203299999999998E-3</v>
      </c>
      <c r="O53">
        <f>Table312[[#This Row],[CFNM]]/Table312[[#This Row],[CAREA]]</f>
        <v>3.0431994166281949E-5</v>
      </c>
      <c r="P53">
        <v>2.75176</v>
      </c>
      <c r="Q53">
        <f>(Table413[[#This Row],[time]]-2)*2</f>
        <v>1.50352</v>
      </c>
      <c r="R53">
        <v>81.319400000000002</v>
      </c>
      <c r="S53">
        <v>3.5104200000000002E-3</v>
      </c>
      <c r="T53">
        <f>Table413[[#This Row],[CFNM]]/Table413[[#This Row],[CAREA]]</f>
        <v>4.3168296863970964E-5</v>
      </c>
      <c r="U53">
        <v>2.75176</v>
      </c>
      <c r="V53">
        <f>(Table514[[#This Row],[time]]-2)*2</f>
        <v>1.50352</v>
      </c>
      <c r="W53">
        <v>75.108099999999993</v>
      </c>
      <c r="X53">
        <v>4.3276399999999998E-3</v>
      </c>
      <c r="Y53">
        <f>Table514[[#This Row],[CFNM]]/Table514[[#This Row],[CAREA]]</f>
        <v>5.7618818742585688E-5</v>
      </c>
      <c r="Z53">
        <v>2.75176</v>
      </c>
      <c r="AA53">
        <f>(Table615[[#This Row],[time]]-2)*2</f>
        <v>1.50352</v>
      </c>
      <c r="AB53">
        <v>76.601200000000006</v>
      </c>
      <c r="AC53">
        <v>3.5588600000000001E-3</v>
      </c>
      <c r="AD53">
        <f>Table615[[#This Row],[CFNM]]/Table615[[#This Row],[CAREA]]</f>
        <v>4.6459585489522353E-5</v>
      </c>
      <c r="AE53">
        <v>2.75176</v>
      </c>
      <c r="AF53">
        <f>(Table716[[#This Row],[time]]-2)*2</f>
        <v>1.50352</v>
      </c>
      <c r="AG53">
        <v>77.813000000000002</v>
      </c>
      <c r="AH53">
        <v>9.2320100000000007</v>
      </c>
      <c r="AI53">
        <f>Table716[[#This Row],[CFNM]]/Table716[[#This Row],[CAREA]]</f>
        <v>0.11864354285273669</v>
      </c>
      <c r="AJ53">
        <v>2.75176</v>
      </c>
      <c r="AK53">
        <f>(Table817[[#This Row],[time]]-2)*2</f>
        <v>1.50352</v>
      </c>
      <c r="AL53">
        <v>83.5642</v>
      </c>
      <c r="AM53">
        <v>6.8067200000000003</v>
      </c>
      <c r="AN53">
        <f>Table817[[#This Row],[CFNM]]/Table817[[#This Row],[CAREA]]</f>
        <v>8.1454977131355299E-2</v>
      </c>
    </row>
    <row r="54" spans="1:40" x14ac:dyDescent="0.3">
      <c r="A54">
        <v>2.80444</v>
      </c>
      <c r="B54">
        <f>(Table110[[#This Row],[time]]-2)*2</f>
        <v>1.6088800000000001</v>
      </c>
      <c r="C54">
        <v>85.6374</v>
      </c>
      <c r="D54">
        <v>3.4368599999999999E-3</v>
      </c>
      <c r="E54">
        <f>Table110[[#This Row],[CFNM]]/Table110[[#This Row],[CAREA]]</f>
        <v>4.0132699031030835E-5</v>
      </c>
      <c r="F54">
        <v>2.80444</v>
      </c>
      <c r="G54">
        <f>(Table211[[#This Row],[time]]-2)*2</f>
        <v>1.6088800000000001</v>
      </c>
      <c r="H54">
        <v>89.246799999999993</v>
      </c>
      <c r="I54">
        <v>3.0620399999999998E-3</v>
      </c>
      <c r="J54">
        <f>Table211[[#This Row],[CFNM]]/Table211[[#This Row],[CAREA]]</f>
        <v>3.4309801583922339E-5</v>
      </c>
      <c r="K54">
        <v>2.80444</v>
      </c>
      <c r="L54">
        <f>(Table312[[#This Row],[time]]-2)*2</f>
        <v>1.6088800000000001</v>
      </c>
      <c r="M54">
        <v>76.053899999999999</v>
      </c>
      <c r="N54">
        <v>2.2684900000000002E-3</v>
      </c>
      <c r="O54">
        <f>Table312[[#This Row],[CFNM]]/Table312[[#This Row],[CAREA]]</f>
        <v>2.982739872642955E-5</v>
      </c>
      <c r="P54">
        <v>2.80444</v>
      </c>
      <c r="Q54">
        <f>(Table413[[#This Row],[time]]-2)*2</f>
        <v>1.6088800000000001</v>
      </c>
      <c r="R54">
        <v>81.132099999999994</v>
      </c>
      <c r="S54">
        <v>3.43926E-3</v>
      </c>
      <c r="T54">
        <f>Table413[[#This Row],[CFNM]]/Table413[[#This Row],[CAREA]]</f>
        <v>4.2390866253924162E-5</v>
      </c>
      <c r="U54">
        <v>2.80444</v>
      </c>
      <c r="V54">
        <f>(Table514[[#This Row],[time]]-2)*2</f>
        <v>1.6088800000000001</v>
      </c>
      <c r="W54">
        <v>74.466899999999995</v>
      </c>
      <c r="X54">
        <v>4.2654900000000003E-3</v>
      </c>
      <c r="Y54">
        <f>Table514[[#This Row],[CFNM]]/Table514[[#This Row],[CAREA]]</f>
        <v>5.7280348718692472E-5</v>
      </c>
      <c r="Z54">
        <v>2.80444</v>
      </c>
      <c r="AA54">
        <f>(Table615[[#This Row],[time]]-2)*2</f>
        <v>1.6088800000000001</v>
      </c>
      <c r="AB54">
        <v>76.464399999999998</v>
      </c>
      <c r="AC54">
        <v>3.4218E-3</v>
      </c>
      <c r="AD54">
        <f>Table615[[#This Row],[CFNM]]/Table615[[#This Row],[CAREA]]</f>
        <v>4.4750236711463111E-5</v>
      </c>
      <c r="AE54">
        <v>2.80444</v>
      </c>
      <c r="AF54">
        <f>(Table716[[#This Row],[time]]-2)*2</f>
        <v>1.6088800000000001</v>
      </c>
      <c r="AG54">
        <v>77.894000000000005</v>
      </c>
      <c r="AH54">
        <v>8.7120800000000003</v>
      </c>
      <c r="AI54">
        <f>Table716[[#This Row],[CFNM]]/Table716[[#This Row],[CAREA]]</f>
        <v>0.11184532826661873</v>
      </c>
      <c r="AJ54">
        <v>2.80444</v>
      </c>
      <c r="AK54">
        <f>(Table817[[#This Row],[time]]-2)*2</f>
        <v>1.6088800000000001</v>
      </c>
      <c r="AL54">
        <v>83.4589</v>
      </c>
      <c r="AM54">
        <v>6.3887</v>
      </c>
      <c r="AN54">
        <f>Table817[[#This Row],[CFNM]]/Table817[[#This Row],[CAREA]]</f>
        <v>7.6549055882596098E-2</v>
      </c>
    </row>
    <row r="55" spans="1:40" x14ac:dyDescent="0.3">
      <c r="A55">
        <v>2.8583699999999999</v>
      </c>
      <c r="B55">
        <f>(Table110[[#This Row],[time]]-2)*2</f>
        <v>1.7167399999999997</v>
      </c>
      <c r="C55">
        <v>84.012900000000002</v>
      </c>
      <c r="D55">
        <v>3.31416E-3</v>
      </c>
      <c r="E55">
        <f>Table110[[#This Row],[CFNM]]/Table110[[#This Row],[CAREA]]</f>
        <v>3.9448227593619548E-5</v>
      </c>
      <c r="F55">
        <v>2.8583699999999999</v>
      </c>
      <c r="G55">
        <f>(Table211[[#This Row],[time]]-2)*2</f>
        <v>1.7167399999999997</v>
      </c>
      <c r="H55">
        <v>89.905900000000003</v>
      </c>
      <c r="I55">
        <v>3.0467100000000002E-3</v>
      </c>
      <c r="J55">
        <f>Table211[[#This Row],[CFNM]]/Table211[[#This Row],[CAREA]]</f>
        <v>3.3887764874162876E-5</v>
      </c>
      <c r="K55">
        <v>2.8583699999999999</v>
      </c>
      <c r="L55">
        <f>(Table312[[#This Row],[time]]-2)*2</f>
        <v>1.7167399999999997</v>
      </c>
      <c r="M55">
        <v>75.762699999999995</v>
      </c>
      <c r="N55">
        <v>2.1993300000000002E-3</v>
      </c>
      <c r="O55">
        <f>Table312[[#This Row],[CFNM]]/Table312[[#This Row],[CAREA]]</f>
        <v>2.9029192465421644E-5</v>
      </c>
      <c r="P55">
        <v>2.8583699999999999</v>
      </c>
      <c r="Q55">
        <f>(Table413[[#This Row],[time]]-2)*2</f>
        <v>1.7167399999999997</v>
      </c>
      <c r="R55">
        <v>80.864400000000003</v>
      </c>
      <c r="S55">
        <v>3.35813E-3</v>
      </c>
      <c r="T55">
        <f>Table413[[#This Row],[CFNM]]/Table413[[#This Row],[CAREA]]</f>
        <v>4.1527915869035076E-5</v>
      </c>
      <c r="U55">
        <v>2.8583699999999999</v>
      </c>
      <c r="V55">
        <f>(Table514[[#This Row],[time]]-2)*2</f>
        <v>1.7167399999999997</v>
      </c>
      <c r="W55">
        <v>73.681600000000003</v>
      </c>
      <c r="X55">
        <v>4.1767699999999998E-3</v>
      </c>
      <c r="Y55">
        <f>Table514[[#This Row],[CFNM]]/Table514[[#This Row],[CAREA]]</f>
        <v>5.6686744044646145E-5</v>
      </c>
      <c r="Z55">
        <v>2.8583699999999999</v>
      </c>
      <c r="AA55">
        <f>(Table615[[#This Row],[time]]-2)*2</f>
        <v>1.7167399999999997</v>
      </c>
      <c r="AB55">
        <v>75.042100000000005</v>
      </c>
      <c r="AC55">
        <v>3.2423600000000001E-3</v>
      </c>
      <c r="AD55">
        <f>Table615[[#This Row],[CFNM]]/Table615[[#This Row],[CAREA]]</f>
        <v>4.3207213017759365E-5</v>
      </c>
      <c r="AE55">
        <v>2.8583699999999999</v>
      </c>
      <c r="AF55">
        <f>(Table716[[#This Row],[time]]-2)*2</f>
        <v>1.7167399999999997</v>
      </c>
      <c r="AG55">
        <v>77.910899999999998</v>
      </c>
      <c r="AH55">
        <v>8.0141100000000005</v>
      </c>
      <c r="AI55">
        <f>Table716[[#This Row],[CFNM]]/Table716[[#This Row],[CAREA]]</f>
        <v>0.10286250062571477</v>
      </c>
      <c r="AJ55">
        <v>2.8583699999999999</v>
      </c>
      <c r="AK55">
        <f>(Table817[[#This Row],[time]]-2)*2</f>
        <v>1.7167399999999997</v>
      </c>
      <c r="AL55">
        <v>83.327200000000005</v>
      </c>
      <c r="AM55">
        <v>5.8601299999999998</v>
      </c>
      <c r="AN55">
        <f>Table817[[#This Row],[CFNM]]/Table817[[#This Row],[CAREA]]</f>
        <v>7.0326736047773106E-2</v>
      </c>
    </row>
    <row r="56" spans="1:40" x14ac:dyDescent="0.3">
      <c r="A56">
        <v>2.9134199999999999</v>
      </c>
      <c r="B56">
        <f>(Table110[[#This Row],[time]]-2)*2</f>
        <v>1.8268399999999998</v>
      </c>
      <c r="C56">
        <v>83.050700000000006</v>
      </c>
      <c r="D56">
        <v>3.1832499999999999E-3</v>
      </c>
      <c r="E56">
        <f>Table110[[#This Row],[CFNM]]/Table110[[#This Row],[CAREA]]</f>
        <v>3.8328996624953188E-5</v>
      </c>
      <c r="F56">
        <v>2.9134199999999999</v>
      </c>
      <c r="G56">
        <f>(Table211[[#This Row],[time]]-2)*2</f>
        <v>1.8268399999999998</v>
      </c>
      <c r="H56">
        <v>89.833200000000005</v>
      </c>
      <c r="I56">
        <v>3.0398700000000001E-3</v>
      </c>
      <c r="J56">
        <f>Table211[[#This Row],[CFNM]]/Table211[[#This Row],[CAREA]]</f>
        <v>3.3839048369645074E-5</v>
      </c>
      <c r="K56">
        <v>2.9134199999999999</v>
      </c>
      <c r="L56">
        <f>(Table312[[#This Row],[time]]-2)*2</f>
        <v>1.8268399999999998</v>
      </c>
      <c r="M56">
        <v>74.908299999999997</v>
      </c>
      <c r="N56">
        <v>2.1177100000000001E-3</v>
      </c>
      <c r="O56">
        <f>Table312[[#This Row],[CFNM]]/Table312[[#This Row],[CAREA]]</f>
        <v>2.8270698974612963E-5</v>
      </c>
      <c r="P56">
        <v>2.9134199999999999</v>
      </c>
      <c r="Q56">
        <f>(Table413[[#This Row],[time]]-2)*2</f>
        <v>1.8268399999999998</v>
      </c>
      <c r="R56">
        <v>80.527199999999993</v>
      </c>
      <c r="S56">
        <v>3.2754400000000001E-3</v>
      </c>
      <c r="T56">
        <f>Table413[[#This Row],[CFNM]]/Table413[[#This Row],[CAREA]]</f>
        <v>4.0674952065885815E-5</v>
      </c>
      <c r="U56">
        <v>2.9134199999999999</v>
      </c>
      <c r="V56">
        <f>(Table514[[#This Row],[time]]-2)*2</f>
        <v>1.8268399999999998</v>
      </c>
      <c r="W56">
        <v>73.114000000000004</v>
      </c>
      <c r="X56">
        <v>4.0748700000000004E-3</v>
      </c>
      <c r="Y56">
        <f>Table514[[#This Row],[CFNM]]/Table514[[#This Row],[CAREA]]</f>
        <v>5.5733101731542525E-5</v>
      </c>
      <c r="Z56">
        <v>2.9134199999999999</v>
      </c>
      <c r="AA56">
        <f>(Table615[[#This Row],[time]]-2)*2</f>
        <v>1.8268399999999998</v>
      </c>
      <c r="AB56">
        <v>73.824399999999997</v>
      </c>
      <c r="AC56">
        <v>3.06405E-3</v>
      </c>
      <c r="AD56">
        <f>Table615[[#This Row],[CFNM]]/Table615[[#This Row],[CAREA]]</f>
        <v>4.1504570304668922E-5</v>
      </c>
      <c r="AE56">
        <v>2.9134199999999999</v>
      </c>
      <c r="AF56">
        <f>(Table716[[#This Row],[time]]-2)*2</f>
        <v>1.8268399999999998</v>
      </c>
      <c r="AG56">
        <v>77.9011</v>
      </c>
      <c r="AH56">
        <v>7.2772800000000002</v>
      </c>
      <c r="AI56">
        <f>Table716[[#This Row],[CFNM]]/Table716[[#This Row],[CAREA]]</f>
        <v>9.3416909388955999E-2</v>
      </c>
      <c r="AJ56">
        <v>2.9134199999999999</v>
      </c>
      <c r="AK56">
        <f>(Table817[[#This Row],[time]]-2)*2</f>
        <v>1.8268399999999998</v>
      </c>
      <c r="AL56">
        <v>83.201400000000007</v>
      </c>
      <c r="AM56">
        <v>5.3216900000000003</v>
      </c>
      <c r="AN56">
        <f>Table817[[#This Row],[CFNM]]/Table817[[#This Row],[CAREA]]</f>
        <v>6.3961543916328328E-2</v>
      </c>
    </row>
    <row r="57" spans="1:40" x14ac:dyDescent="0.3">
      <c r="A57">
        <v>2.9619599999999999</v>
      </c>
      <c r="B57">
        <f>(Table110[[#This Row],[time]]-2)*2</f>
        <v>1.9239199999999999</v>
      </c>
      <c r="C57">
        <v>81.889499999999998</v>
      </c>
      <c r="D57">
        <v>3.0520600000000001E-3</v>
      </c>
      <c r="E57">
        <f>Table110[[#This Row],[CFNM]]/Table110[[#This Row],[CAREA]]</f>
        <v>3.7270468130834844E-5</v>
      </c>
      <c r="F57">
        <v>2.9619599999999999</v>
      </c>
      <c r="G57">
        <f>(Table211[[#This Row],[time]]-2)*2</f>
        <v>1.9239199999999999</v>
      </c>
      <c r="H57">
        <v>90.014799999999994</v>
      </c>
      <c r="I57">
        <v>3.0477600000000001E-3</v>
      </c>
      <c r="J57">
        <f>Table211[[#This Row],[CFNM]]/Table211[[#This Row],[CAREA]]</f>
        <v>3.3858432168932226E-5</v>
      </c>
      <c r="K57">
        <v>2.9619599999999999</v>
      </c>
      <c r="L57">
        <f>(Table312[[#This Row],[time]]-2)*2</f>
        <v>1.9239199999999999</v>
      </c>
      <c r="M57">
        <v>72.507099999999994</v>
      </c>
      <c r="N57">
        <v>2.0374299999999998E-3</v>
      </c>
      <c r="O57">
        <f>Table312[[#This Row],[CFNM]]/Table312[[#This Row],[CAREA]]</f>
        <v>2.8099730922902722E-5</v>
      </c>
      <c r="P57">
        <v>2.9619599999999999</v>
      </c>
      <c r="Q57">
        <f>(Table413[[#This Row],[time]]-2)*2</f>
        <v>1.9239199999999999</v>
      </c>
      <c r="R57">
        <v>80.113699999999994</v>
      </c>
      <c r="S57">
        <v>3.1941000000000001E-3</v>
      </c>
      <c r="T57">
        <f>Table413[[#This Row],[CFNM]]/Table413[[#This Row],[CAREA]]</f>
        <v>3.9869585351818734E-5</v>
      </c>
      <c r="U57">
        <v>2.9619599999999999</v>
      </c>
      <c r="V57">
        <f>(Table514[[#This Row],[time]]-2)*2</f>
        <v>1.9239199999999999</v>
      </c>
      <c r="W57">
        <v>72.460899999999995</v>
      </c>
      <c r="X57">
        <v>3.9654800000000004E-3</v>
      </c>
      <c r="Y57">
        <f>Table514[[#This Row],[CFNM]]/Table514[[#This Row],[CAREA]]</f>
        <v>5.4725790046770059E-5</v>
      </c>
      <c r="Z57">
        <v>2.9619599999999999</v>
      </c>
      <c r="AA57">
        <f>(Table615[[#This Row],[time]]-2)*2</f>
        <v>1.9239199999999999</v>
      </c>
      <c r="AB57">
        <v>71.270600000000002</v>
      </c>
      <c r="AC57">
        <v>2.8909199999999999E-3</v>
      </c>
      <c r="AD57">
        <f>Table615[[#This Row],[CFNM]]/Table615[[#This Row],[CAREA]]</f>
        <v>4.0562588220107587E-5</v>
      </c>
      <c r="AE57">
        <v>2.9619599999999999</v>
      </c>
      <c r="AF57">
        <f>(Table716[[#This Row],[time]]-2)*2</f>
        <v>1.9239199999999999</v>
      </c>
      <c r="AG57">
        <v>77.912300000000002</v>
      </c>
      <c r="AH57">
        <v>6.4827500000000002</v>
      </c>
      <c r="AI57">
        <f>Table716[[#This Row],[CFNM]]/Table716[[#This Row],[CAREA]]</f>
        <v>8.3205732599345675E-2</v>
      </c>
      <c r="AJ57">
        <v>2.9619599999999999</v>
      </c>
      <c r="AK57">
        <f>(Table817[[#This Row],[time]]-2)*2</f>
        <v>1.9239199999999999</v>
      </c>
      <c r="AL57">
        <v>83.072800000000001</v>
      </c>
      <c r="AM57">
        <v>4.7907500000000001</v>
      </c>
      <c r="AN57">
        <f>Table817[[#This Row],[CFNM]]/Table817[[#This Row],[CAREA]]</f>
        <v>5.766929729105074E-2</v>
      </c>
    </row>
    <row r="58" spans="1:40" x14ac:dyDescent="0.3">
      <c r="A58">
        <v>3</v>
      </c>
      <c r="B58">
        <f>(Table110[[#This Row],[time]]-2)*2</f>
        <v>2</v>
      </c>
      <c r="C58">
        <v>81.385099999999994</v>
      </c>
      <c r="D58">
        <v>2.9643500000000001E-3</v>
      </c>
      <c r="E58">
        <f>Table110[[#This Row],[CFNM]]/Table110[[#This Row],[CAREA]]</f>
        <v>3.6423743412491973E-5</v>
      </c>
      <c r="F58">
        <v>3</v>
      </c>
      <c r="G58">
        <f>(Table211[[#This Row],[time]]-2)*2</f>
        <v>2</v>
      </c>
      <c r="H58">
        <v>89.660399999999996</v>
      </c>
      <c r="I58">
        <v>3.0605799999999998E-3</v>
      </c>
      <c r="J58">
        <f>Table211[[#This Row],[CFNM]]/Table211[[#This Row],[CAREA]]</f>
        <v>3.4135248113994584E-5</v>
      </c>
      <c r="K58">
        <v>3</v>
      </c>
      <c r="L58">
        <f>(Table312[[#This Row],[time]]-2)*2</f>
        <v>2</v>
      </c>
      <c r="M58">
        <v>70.797899999999998</v>
      </c>
      <c r="N58">
        <v>1.9812800000000002E-3</v>
      </c>
      <c r="O58">
        <f>Table312[[#This Row],[CFNM]]/Table312[[#This Row],[CAREA]]</f>
        <v>2.7985010854841742E-5</v>
      </c>
      <c r="P58">
        <v>3</v>
      </c>
      <c r="Q58">
        <f>(Table413[[#This Row],[time]]-2)*2</f>
        <v>2</v>
      </c>
      <c r="R58">
        <v>79.859099999999998</v>
      </c>
      <c r="S58">
        <v>3.1414199999999998E-3</v>
      </c>
      <c r="T58">
        <f>Table413[[#This Row],[CFNM]]/Table413[[#This Row],[CAREA]]</f>
        <v>3.9337032348223309E-5</v>
      </c>
      <c r="U58">
        <v>3</v>
      </c>
      <c r="V58">
        <f>(Table514[[#This Row],[time]]-2)*2</f>
        <v>2</v>
      </c>
      <c r="W58">
        <v>71.842100000000002</v>
      </c>
      <c r="X58">
        <v>3.88778E-3</v>
      </c>
      <c r="Y58">
        <f>Table514[[#This Row],[CFNM]]/Table514[[#This Row],[CAREA]]</f>
        <v>5.4115623012133554E-5</v>
      </c>
      <c r="Z58">
        <v>3</v>
      </c>
      <c r="AA58">
        <f>(Table615[[#This Row],[time]]-2)*2</f>
        <v>2</v>
      </c>
      <c r="AB58">
        <v>70.123599999999996</v>
      </c>
      <c r="AC58">
        <v>2.7751E-3</v>
      </c>
      <c r="AD58">
        <f>Table615[[#This Row],[CFNM]]/Table615[[#This Row],[CAREA]]</f>
        <v>3.9574408615644377E-5</v>
      </c>
      <c r="AE58">
        <v>3</v>
      </c>
      <c r="AF58">
        <f>(Table716[[#This Row],[time]]-2)*2</f>
        <v>2</v>
      </c>
      <c r="AG58">
        <v>77.908299999999997</v>
      </c>
      <c r="AH58">
        <v>5.9951600000000003</v>
      </c>
      <c r="AI58">
        <f>Table716[[#This Row],[CFNM]]/Table716[[#This Row],[CAREA]]</f>
        <v>7.695149297314921E-2</v>
      </c>
      <c r="AJ58">
        <v>3</v>
      </c>
      <c r="AK58">
        <f>(Table817[[#This Row],[time]]-2)*2</f>
        <v>2</v>
      </c>
      <c r="AL58">
        <v>82.9773</v>
      </c>
      <c r="AM58">
        <v>4.4425600000000003</v>
      </c>
      <c r="AN58">
        <f>Table817[[#This Row],[CFNM]]/Table817[[#This Row],[CAREA]]</f>
        <v>5.3539461997437858E-2</v>
      </c>
    </row>
  </sheetData>
  <pageMargins left="0.7" right="0.7" top="0.75" bottom="0.75" header="0.3" footer="0.3"/>
  <pageSetup orientation="portrait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7F742F-F50B-48C3-886C-BD157ED3F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66EBCA-0B73-4393-AD3D-9349BE8963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04123E-BF64-43B8-8D56-43BFD77755A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2020-09-27T18:14:56Z</dcterms:created>
  <dcterms:modified xsi:type="dcterms:W3CDTF">2021-01-07T04:07:06Z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