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turner.FORTLEWIS\OneDrive - Fort Lewis College\Disc\FCMS results\FixedTether\"/>
    </mc:Choice>
  </mc:AlternateContent>
  <xr:revisionPtr revIDLastSave="0" documentId="8_{778E9C9A-D020-4135-873E-1CFB0E3708E1}" xr6:coauthVersionLast="45" xr6:coauthVersionMax="45" xr10:uidLastSave="{00000000-0000-0000-0000-000000000000}"/>
  <bookViews>
    <workbookView xWindow="2580" yWindow="2580" windowWidth="17280" windowHeight="9024" xr2:uid="{E2A17053-5EBF-4A9B-9254-265E32DAEB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58" i="1" l="1"/>
  <c r="AK58" i="1"/>
  <c r="AI58" i="1"/>
  <c r="AF58" i="1"/>
  <c r="AD58" i="1"/>
  <c r="AA58" i="1"/>
  <c r="Y58" i="1"/>
  <c r="V58" i="1"/>
  <c r="T58" i="1"/>
  <c r="Q58" i="1"/>
  <c r="O58" i="1"/>
  <c r="L58" i="1"/>
  <c r="J58" i="1"/>
  <c r="G58" i="1"/>
  <c r="E58" i="1"/>
  <c r="B58" i="1"/>
  <c r="AN57" i="1"/>
  <c r="AK57" i="1"/>
  <c r="AI57" i="1"/>
  <c r="AF57" i="1"/>
  <c r="AD57" i="1"/>
  <c r="AA57" i="1"/>
  <c r="Y57" i="1"/>
  <c r="V57" i="1"/>
  <c r="T57" i="1"/>
  <c r="Q57" i="1"/>
  <c r="O57" i="1"/>
  <c r="L57" i="1"/>
  <c r="J57" i="1"/>
  <c r="G57" i="1"/>
  <c r="E57" i="1"/>
  <c r="B57" i="1"/>
  <c r="AN56" i="1"/>
  <c r="AK56" i="1"/>
  <c r="AI56" i="1"/>
  <c r="AF56" i="1"/>
  <c r="AD56" i="1"/>
  <c r="AA56" i="1"/>
  <c r="Y56" i="1"/>
  <c r="V56" i="1"/>
  <c r="T56" i="1"/>
  <c r="Q56" i="1"/>
  <c r="O56" i="1"/>
  <c r="L56" i="1"/>
  <c r="J56" i="1"/>
  <c r="G56" i="1"/>
  <c r="E56" i="1"/>
  <c r="B56" i="1"/>
  <c r="AN55" i="1"/>
  <c r="AK55" i="1"/>
  <c r="AI55" i="1"/>
  <c r="AF55" i="1"/>
  <c r="AD55" i="1"/>
  <c r="AA55" i="1"/>
  <c r="Y55" i="1"/>
  <c r="V55" i="1"/>
  <c r="T55" i="1"/>
  <c r="Q55" i="1"/>
  <c r="O55" i="1"/>
  <c r="L55" i="1"/>
  <c r="J55" i="1"/>
  <c r="G55" i="1"/>
  <c r="E55" i="1"/>
  <c r="B55" i="1"/>
  <c r="AN54" i="1"/>
  <c r="AK54" i="1"/>
  <c r="AI54" i="1"/>
  <c r="AF54" i="1"/>
  <c r="AD54" i="1"/>
  <c r="AA54" i="1"/>
  <c r="Y54" i="1"/>
  <c r="V54" i="1"/>
  <c r="T54" i="1"/>
  <c r="Q54" i="1"/>
  <c r="O54" i="1"/>
  <c r="L54" i="1"/>
  <c r="J54" i="1"/>
  <c r="G54" i="1"/>
  <c r="E54" i="1"/>
  <c r="B54" i="1"/>
  <c r="AN53" i="1"/>
  <c r="AK53" i="1"/>
  <c r="AI53" i="1"/>
  <c r="AF53" i="1"/>
  <c r="AD53" i="1"/>
  <c r="AA53" i="1"/>
  <c r="Y53" i="1"/>
  <c r="V53" i="1"/>
  <c r="T53" i="1"/>
  <c r="Q53" i="1"/>
  <c r="O53" i="1"/>
  <c r="L53" i="1"/>
  <c r="J53" i="1"/>
  <c r="G53" i="1"/>
  <c r="E53" i="1"/>
  <c r="B53" i="1"/>
  <c r="AN52" i="1"/>
  <c r="AK52" i="1"/>
  <c r="AI52" i="1"/>
  <c r="AF52" i="1"/>
  <c r="AD52" i="1"/>
  <c r="AA52" i="1"/>
  <c r="Y52" i="1"/>
  <c r="V52" i="1"/>
  <c r="T52" i="1"/>
  <c r="Q52" i="1"/>
  <c r="O52" i="1"/>
  <c r="L52" i="1"/>
  <c r="J52" i="1"/>
  <c r="G52" i="1"/>
  <c r="E52" i="1"/>
  <c r="B52" i="1"/>
  <c r="AN51" i="1"/>
  <c r="AK51" i="1"/>
  <c r="AI51" i="1"/>
  <c r="AF51" i="1"/>
  <c r="AD51" i="1"/>
  <c r="AA51" i="1"/>
  <c r="Y51" i="1"/>
  <c r="V51" i="1"/>
  <c r="T51" i="1"/>
  <c r="Q51" i="1"/>
  <c r="O51" i="1"/>
  <c r="L51" i="1"/>
  <c r="J51" i="1"/>
  <c r="G51" i="1"/>
  <c r="E51" i="1"/>
  <c r="B51" i="1"/>
  <c r="AN50" i="1"/>
  <c r="AK50" i="1"/>
  <c r="AI50" i="1"/>
  <c r="AF50" i="1"/>
  <c r="AD50" i="1"/>
  <c r="AA50" i="1"/>
  <c r="Y50" i="1"/>
  <c r="V50" i="1"/>
  <c r="T50" i="1"/>
  <c r="Q50" i="1"/>
  <c r="O50" i="1"/>
  <c r="L50" i="1"/>
  <c r="J50" i="1"/>
  <c r="G50" i="1"/>
  <c r="E50" i="1"/>
  <c r="B50" i="1"/>
  <c r="AN49" i="1"/>
  <c r="AK49" i="1"/>
  <c r="AI49" i="1"/>
  <c r="AF49" i="1"/>
  <c r="AD49" i="1"/>
  <c r="AA49" i="1"/>
  <c r="Y49" i="1"/>
  <c r="V49" i="1"/>
  <c r="T49" i="1"/>
  <c r="Q49" i="1"/>
  <c r="O49" i="1"/>
  <c r="L49" i="1"/>
  <c r="J49" i="1"/>
  <c r="G49" i="1"/>
  <c r="E49" i="1"/>
  <c r="B49" i="1"/>
  <c r="AN48" i="1"/>
  <c r="AK48" i="1"/>
  <c r="AI48" i="1"/>
  <c r="AF48" i="1"/>
  <c r="AD48" i="1"/>
  <c r="AA48" i="1"/>
  <c r="Y48" i="1"/>
  <c r="V48" i="1"/>
  <c r="T48" i="1"/>
  <c r="Q48" i="1"/>
  <c r="O48" i="1"/>
  <c r="L48" i="1"/>
  <c r="J48" i="1"/>
  <c r="G48" i="1"/>
  <c r="E48" i="1"/>
  <c r="B48" i="1"/>
  <c r="AN47" i="1"/>
  <c r="AK47" i="1"/>
  <c r="AI47" i="1"/>
  <c r="AF47" i="1"/>
  <c r="AD47" i="1"/>
  <c r="AA47" i="1"/>
  <c r="Y47" i="1"/>
  <c r="V47" i="1"/>
  <c r="T47" i="1"/>
  <c r="Q47" i="1"/>
  <c r="O47" i="1"/>
  <c r="L47" i="1"/>
  <c r="J47" i="1"/>
  <c r="G47" i="1"/>
  <c r="E47" i="1"/>
  <c r="B47" i="1"/>
  <c r="AN46" i="1"/>
  <c r="AK46" i="1"/>
  <c r="AI46" i="1"/>
  <c r="AF46" i="1"/>
  <c r="AD46" i="1"/>
  <c r="AA46" i="1"/>
  <c r="Y46" i="1"/>
  <c r="V46" i="1"/>
  <c r="T46" i="1"/>
  <c r="Q46" i="1"/>
  <c r="O46" i="1"/>
  <c r="L46" i="1"/>
  <c r="J46" i="1"/>
  <c r="G46" i="1"/>
  <c r="E46" i="1"/>
  <c r="B46" i="1"/>
  <c r="AN45" i="1"/>
  <c r="AK45" i="1"/>
  <c r="AI45" i="1"/>
  <c r="AF45" i="1"/>
  <c r="AD45" i="1"/>
  <c r="AA45" i="1"/>
  <c r="Y45" i="1"/>
  <c r="V45" i="1"/>
  <c r="T45" i="1"/>
  <c r="Q45" i="1"/>
  <c r="O45" i="1"/>
  <c r="L45" i="1"/>
  <c r="J45" i="1"/>
  <c r="G45" i="1"/>
  <c r="E45" i="1"/>
  <c r="B45" i="1"/>
  <c r="AN44" i="1"/>
  <c r="AK44" i="1"/>
  <c r="AI44" i="1"/>
  <c r="AF44" i="1"/>
  <c r="AD44" i="1"/>
  <c r="AA44" i="1"/>
  <c r="Y44" i="1"/>
  <c r="V44" i="1"/>
  <c r="T44" i="1"/>
  <c r="Q44" i="1"/>
  <c r="O44" i="1"/>
  <c r="L44" i="1"/>
  <c r="J44" i="1"/>
  <c r="G44" i="1"/>
  <c r="E44" i="1"/>
  <c r="B44" i="1"/>
  <c r="AN43" i="1"/>
  <c r="AK43" i="1"/>
  <c r="AI43" i="1"/>
  <c r="AF43" i="1"/>
  <c r="AD43" i="1"/>
  <c r="AA43" i="1"/>
  <c r="Y43" i="1"/>
  <c r="V43" i="1"/>
  <c r="T43" i="1"/>
  <c r="Q43" i="1"/>
  <c r="O43" i="1"/>
  <c r="L43" i="1"/>
  <c r="J43" i="1"/>
  <c r="G43" i="1"/>
  <c r="E43" i="1"/>
  <c r="B43" i="1"/>
  <c r="AN42" i="1"/>
  <c r="AK42" i="1"/>
  <c r="AI42" i="1"/>
  <c r="AF42" i="1"/>
  <c r="AD42" i="1"/>
  <c r="AA42" i="1"/>
  <c r="Y42" i="1"/>
  <c r="V42" i="1"/>
  <c r="T42" i="1"/>
  <c r="Q42" i="1"/>
  <c r="O42" i="1"/>
  <c r="L42" i="1"/>
  <c r="J42" i="1"/>
  <c r="G42" i="1"/>
  <c r="E42" i="1"/>
  <c r="B42" i="1"/>
  <c r="AN41" i="1"/>
  <c r="AK41" i="1"/>
  <c r="AI41" i="1"/>
  <c r="AF41" i="1"/>
  <c r="AD41" i="1"/>
  <c r="AA41" i="1"/>
  <c r="Y41" i="1"/>
  <c r="V41" i="1"/>
  <c r="T41" i="1"/>
  <c r="Q41" i="1"/>
  <c r="O41" i="1"/>
  <c r="L41" i="1"/>
  <c r="J41" i="1"/>
  <c r="G41" i="1"/>
  <c r="E41" i="1"/>
  <c r="B41" i="1"/>
  <c r="AN40" i="1"/>
  <c r="AK40" i="1"/>
  <c r="AI40" i="1"/>
  <c r="AF40" i="1"/>
  <c r="AD40" i="1"/>
  <c r="AA40" i="1"/>
  <c r="Y40" i="1"/>
  <c r="V40" i="1"/>
  <c r="T40" i="1"/>
  <c r="Q40" i="1"/>
  <c r="O40" i="1"/>
  <c r="L40" i="1"/>
  <c r="J40" i="1"/>
  <c r="G40" i="1"/>
  <c r="E40" i="1"/>
  <c r="B40" i="1"/>
  <c r="AN39" i="1"/>
  <c r="AK39" i="1"/>
  <c r="AI39" i="1"/>
  <c r="AF39" i="1"/>
  <c r="AD39" i="1"/>
  <c r="AA39" i="1"/>
  <c r="Y39" i="1"/>
  <c r="V39" i="1"/>
  <c r="T39" i="1"/>
  <c r="Q39" i="1"/>
  <c r="O39" i="1"/>
  <c r="L39" i="1"/>
  <c r="J39" i="1"/>
  <c r="G39" i="1"/>
  <c r="E39" i="1"/>
  <c r="B39" i="1"/>
  <c r="AN38" i="1"/>
  <c r="AK38" i="1"/>
  <c r="AI38" i="1"/>
  <c r="AF38" i="1"/>
  <c r="AD38" i="1"/>
  <c r="AA38" i="1"/>
  <c r="Y38" i="1"/>
  <c r="V38" i="1"/>
  <c r="T38" i="1"/>
  <c r="Q38" i="1"/>
  <c r="O38" i="1"/>
  <c r="L38" i="1"/>
  <c r="J38" i="1"/>
  <c r="G38" i="1"/>
  <c r="E38" i="1"/>
  <c r="B38" i="1"/>
  <c r="AN30" i="1"/>
  <c r="AK30" i="1"/>
  <c r="AI30" i="1"/>
  <c r="AF30" i="1"/>
  <c r="AD30" i="1"/>
  <c r="AA30" i="1"/>
  <c r="Y30" i="1"/>
  <c r="V30" i="1"/>
  <c r="T30" i="1"/>
  <c r="Q30" i="1"/>
  <c r="O30" i="1"/>
  <c r="L30" i="1"/>
  <c r="J30" i="1"/>
  <c r="G30" i="1"/>
  <c r="E30" i="1"/>
  <c r="B30" i="1"/>
  <c r="AN29" i="1"/>
  <c r="AK29" i="1"/>
  <c r="AI29" i="1"/>
  <c r="AF29" i="1"/>
  <c r="AD29" i="1"/>
  <c r="AA29" i="1"/>
  <c r="Y29" i="1"/>
  <c r="V29" i="1"/>
  <c r="T29" i="1"/>
  <c r="Q29" i="1"/>
  <c r="O29" i="1"/>
  <c r="L29" i="1"/>
  <c r="J29" i="1"/>
  <c r="G29" i="1"/>
  <c r="E29" i="1"/>
  <c r="B29" i="1"/>
  <c r="AN28" i="1"/>
  <c r="AK28" i="1"/>
  <c r="AI28" i="1"/>
  <c r="AF28" i="1"/>
  <c r="AD28" i="1"/>
  <c r="AA28" i="1"/>
  <c r="Y28" i="1"/>
  <c r="V28" i="1"/>
  <c r="T28" i="1"/>
  <c r="Q28" i="1"/>
  <c r="O28" i="1"/>
  <c r="L28" i="1"/>
  <c r="J28" i="1"/>
  <c r="G28" i="1"/>
  <c r="E28" i="1"/>
  <c r="B28" i="1"/>
  <c r="AN27" i="1"/>
  <c r="AK27" i="1"/>
  <c r="AI27" i="1"/>
  <c r="AF27" i="1"/>
  <c r="AD27" i="1"/>
  <c r="AA27" i="1"/>
  <c r="Y27" i="1"/>
  <c r="V27" i="1"/>
  <c r="T27" i="1"/>
  <c r="Q27" i="1"/>
  <c r="O27" i="1"/>
  <c r="L27" i="1"/>
  <c r="J27" i="1"/>
  <c r="G27" i="1"/>
  <c r="E27" i="1"/>
  <c r="B27" i="1"/>
  <c r="AN26" i="1"/>
  <c r="AK26" i="1"/>
  <c r="AI26" i="1"/>
  <c r="AF26" i="1"/>
  <c r="AD26" i="1"/>
  <c r="AA26" i="1"/>
  <c r="Y26" i="1"/>
  <c r="V26" i="1"/>
  <c r="T26" i="1"/>
  <c r="Q26" i="1"/>
  <c r="O26" i="1"/>
  <c r="L26" i="1"/>
  <c r="J26" i="1"/>
  <c r="G26" i="1"/>
  <c r="E26" i="1"/>
  <c r="B26" i="1"/>
  <c r="AN25" i="1"/>
  <c r="AK25" i="1"/>
  <c r="AI25" i="1"/>
  <c r="AF25" i="1"/>
  <c r="AD25" i="1"/>
  <c r="AA25" i="1"/>
  <c r="Y25" i="1"/>
  <c r="V25" i="1"/>
  <c r="T25" i="1"/>
  <c r="Q25" i="1"/>
  <c r="O25" i="1"/>
  <c r="L25" i="1"/>
  <c r="J25" i="1"/>
  <c r="G25" i="1"/>
  <c r="E25" i="1"/>
  <c r="B25" i="1"/>
  <c r="AN24" i="1"/>
  <c r="AK24" i="1"/>
  <c r="AI24" i="1"/>
  <c r="AF24" i="1"/>
  <c r="AD24" i="1"/>
  <c r="AA24" i="1"/>
  <c r="Y24" i="1"/>
  <c r="V24" i="1"/>
  <c r="T24" i="1"/>
  <c r="Q24" i="1"/>
  <c r="O24" i="1"/>
  <c r="L24" i="1"/>
  <c r="J24" i="1"/>
  <c r="G24" i="1"/>
  <c r="E24" i="1"/>
  <c r="B24" i="1"/>
  <c r="AN23" i="1"/>
  <c r="AK23" i="1"/>
  <c r="AI23" i="1"/>
  <c r="AF23" i="1"/>
  <c r="AD23" i="1"/>
  <c r="AA23" i="1"/>
  <c r="Y23" i="1"/>
  <c r="V23" i="1"/>
  <c r="T23" i="1"/>
  <c r="Q23" i="1"/>
  <c r="O23" i="1"/>
  <c r="L23" i="1"/>
  <c r="J23" i="1"/>
  <c r="G23" i="1"/>
  <c r="E23" i="1"/>
  <c r="B23" i="1"/>
  <c r="AN22" i="1"/>
  <c r="AK22" i="1"/>
  <c r="AI22" i="1"/>
  <c r="AF22" i="1"/>
  <c r="AD22" i="1"/>
  <c r="AA22" i="1"/>
  <c r="Y22" i="1"/>
  <c r="V22" i="1"/>
  <c r="T22" i="1"/>
  <c r="Q22" i="1"/>
  <c r="O22" i="1"/>
  <c r="L22" i="1"/>
  <c r="J22" i="1"/>
  <c r="G22" i="1"/>
  <c r="E22" i="1"/>
  <c r="B22" i="1"/>
  <c r="AN21" i="1"/>
  <c r="AK21" i="1"/>
  <c r="AI21" i="1"/>
  <c r="AF21" i="1"/>
  <c r="AD21" i="1"/>
  <c r="AA21" i="1"/>
  <c r="Y21" i="1"/>
  <c r="V21" i="1"/>
  <c r="T21" i="1"/>
  <c r="Q21" i="1"/>
  <c r="O21" i="1"/>
  <c r="L21" i="1"/>
  <c r="J21" i="1"/>
  <c r="G21" i="1"/>
  <c r="E21" i="1"/>
  <c r="B21" i="1"/>
  <c r="AN20" i="1"/>
  <c r="AK20" i="1"/>
  <c r="AI20" i="1"/>
  <c r="AF20" i="1"/>
  <c r="AD20" i="1"/>
  <c r="AA20" i="1"/>
  <c r="Y20" i="1"/>
  <c r="V20" i="1"/>
  <c r="T20" i="1"/>
  <c r="Q20" i="1"/>
  <c r="O20" i="1"/>
  <c r="L20" i="1"/>
  <c r="J20" i="1"/>
  <c r="G20" i="1"/>
  <c r="E20" i="1"/>
  <c r="B20" i="1"/>
  <c r="AN19" i="1"/>
  <c r="AK19" i="1"/>
  <c r="AI19" i="1"/>
  <c r="AF19" i="1"/>
  <c r="AD19" i="1"/>
  <c r="AA19" i="1"/>
  <c r="Y19" i="1"/>
  <c r="V19" i="1"/>
  <c r="T19" i="1"/>
  <c r="Q19" i="1"/>
  <c r="O19" i="1"/>
  <c r="L19" i="1"/>
  <c r="J19" i="1"/>
  <c r="G19" i="1"/>
  <c r="E19" i="1"/>
  <c r="B19" i="1"/>
  <c r="AN18" i="1"/>
  <c r="AK18" i="1"/>
  <c r="AI18" i="1"/>
  <c r="AF18" i="1"/>
  <c r="AD18" i="1"/>
  <c r="AA18" i="1"/>
  <c r="Y18" i="1"/>
  <c r="V18" i="1"/>
  <c r="T18" i="1"/>
  <c r="Q18" i="1"/>
  <c r="O18" i="1"/>
  <c r="L18" i="1"/>
  <c r="J18" i="1"/>
  <c r="G18" i="1"/>
  <c r="E18" i="1"/>
  <c r="B18" i="1"/>
  <c r="AN17" i="1"/>
  <c r="AK17" i="1"/>
  <c r="AI17" i="1"/>
  <c r="AF17" i="1"/>
  <c r="AD17" i="1"/>
  <c r="AA17" i="1"/>
  <c r="Y17" i="1"/>
  <c r="V17" i="1"/>
  <c r="T17" i="1"/>
  <c r="Q17" i="1"/>
  <c r="O17" i="1"/>
  <c r="L17" i="1"/>
  <c r="J17" i="1"/>
  <c r="G17" i="1"/>
  <c r="E17" i="1"/>
  <c r="B17" i="1"/>
  <c r="AN16" i="1"/>
  <c r="AK16" i="1"/>
  <c r="AI16" i="1"/>
  <c r="AF16" i="1"/>
  <c r="AD16" i="1"/>
  <c r="AA16" i="1"/>
  <c r="Y16" i="1"/>
  <c r="V16" i="1"/>
  <c r="T16" i="1"/>
  <c r="Q16" i="1"/>
  <c r="O16" i="1"/>
  <c r="L16" i="1"/>
  <c r="J16" i="1"/>
  <c r="G16" i="1"/>
  <c r="E16" i="1"/>
  <c r="B16" i="1"/>
  <c r="AN15" i="1"/>
  <c r="AK15" i="1"/>
  <c r="AI15" i="1"/>
  <c r="AF15" i="1"/>
  <c r="AD15" i="1"/>
  <c r="AA15" i="1"/>
  <c r="Y15" i="1"/>
  <c r="V15" i="1"/>
  <c r="T15" i="1"/>
  <c r="Q15" i="1"/>
  <c r="O15" i="1"/>
  <c r="L15" i="1"/>
  <c r="J15" i="1"/>
  <c r="G15" i="1"/>
  <c r="E15" i="1"/>
  <c r="B15" i="1"/>
  <c r="AN14" i="1"/>
  <c r="AK14" i="1"/>
  <c r="AI14" i="1"/>
  <c r="AF14" i="1"/>
  <c r="AD14" i="1"/>
  <c r="AA14" i="1"/>
  <c r="Y14" i="1"/>
  <c r="V14" i="1"/>
  <c r="T14" i="1"/>
  <c r="Q14" i="1"/>
  <c r="O14" i="1"/>
  <c r="L14" i="1"/>
  <c r="J14" i="1"/>
  <c r="G14" i="1"/>
  <c r="E14" i="1"/>
  <c r="B14" i="1"/>
  <c r="AN13" i="1"/>
  <c r="AK13" i="1"/>
  <c r="AI13" i="1"/>
  <c r="AF13" i="1"/>
  <c r="AD13" i="1"/>
  <c r="AA13" i="1"/>
  <c r="Y13" i="1"/>
  <c r="V13" i="1"/>
  <c r="T13" i="1"/>
  <c r="Q13" i="1"/>
  <c r="O13" i="1"/>
  <c r="L13" i="1"/>
  <c r="J13" i="1"/>
  <c r="G13" i="1"/>
  <c r="E13" i="1"/>
  <c r="B13" i="1"/>
  <c r="AN12" i="1"/>
  <c r="AK12" i="1"/>
  <c r="AI12" i="1"/>
  <c r="AF12" i="1"/>
  <c r="AD12" i="1"/>
  <c r="AA12" i="1"/>
  <c r="Y12" i="1"/>
  <c r="V12" i="1"/>
  <c r="T12" i="1"/>
  <c r="Q12" i="1"/>
  <c r="O12" i="1"/>
  <c r="L12" i="1"/>
  <c r="J12" i="1"/>
  <c r="G12" i="1"/>
  <c r="E12" i="1"/>
  <c r="B12" i="1"/>
  <c r="AN11" i="1"/>
  <c r="AK11" i="1"/>
  <c r="AI11" i="1"/>
  <c r="AF11" i="1"/>
  <c r="AD11" i="1"/>
  <c r="AA11" i="1"/>
  <c r="Y11" i="1"/>
  <c r="V11" i="1"/>
  <c r="T11" i="1"/>
  <c r="Q11" i="1"/>
  <c r="O11" i="1"/>
  <c r="L11" i="1"/>
  <c r="J11" i="1"/>
  <c r="G11" i="1"/>
  <c r="E11" i="1"/>
  <c r="B11" i="1"/>
  <c r="AN10" i="1"/>
  <c r="AK10" i="1"/>
  <c r="AI10" i="1"/>
  <c r="AF10" i="1"/>
  <c r="AD10" i="1"/>
  <c r="AA10" i="1"/>
  <c r="Y10" i="1"/>
  <c r="V10" i="1"/>
  <c r="T10" i="1"/>
  <c r="Q10" i="1"/>
  <c r="O10" i="1"/>
  <c r="L10" i="1"/>
  <c r="J10" i="1"/>
  <c r="G10" i="1"/>
  <c r="E10" i="1"/>
  <c r="B10" i="1"/>
</calcChain>
</file>

<file path=xl/sharedStrings.xml><?xml version="1.0" encoding="utf-8"?>
<sst xmlns="http://schemas.openxmlformats.org/spreadsheetml/2006/main" count="106" uniqueCount="20">
  <si>
    <t>facet stress = facet contact force magnitude/facet contact area</t>
  </si>
  <si>
    <t>units=</t>
  </si>
  <si>
    <t>(N/mm^2)=MPa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</si>
  <si>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</si>
  <si>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</si>
  <si>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</si>
  <si>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</si>
  <si>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</si>
  <si>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</si>
  <si>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</si>
  <si>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</si>
  <si>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</si>
  <si>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</si>
  <si>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CAREA</t>
  </si>
  <si>
    <t>CFNM</t>
  </si>
  <si>
    <t>CFNM/Total area contact</t>
  </si>
  <si>
    <t xml:space="preserve">4PN Fixed Tether </t>
  </si>
  <si>
    <t xml:space="preserve">S2_4N_Fixed_Tether.odb </t>
  </si>
  <si>
    <t xml:space="preserve">4P Fixed Tether  </t>
  </si>
  <si>
    <t>S2_4P_Fixed_Tether.odb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</si>
</sst>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580A4A-C2D1-4F6F-8883-35B5DE3CA983}" name="Table1" displayName="Table1" ref="A9:E30" totalsRowShown="0">
  <autoFilter ref="A9:E30" xr:uid="{C6C83A4D-2F81-4D4D-951C-2C7AC362BD73}"/>
  <tableColumns count="5">
    <tableColumn id="1" xr3:uid="{6B9DF8F9-9FB8-4207-B370-A72C68BDCD39}" name="time"/>
    <tableColumn id="2" xr3:uid="{1D5CFAEC-B5E4-464F-9765-74BD337ACFAD}" name="moment" dataDxfId="31">
      <calculatedColumnFormula>-(Table1[[#This Row],[time]]-2)*2</calculatedColumnFormula>
    </tableColumn>
    <tableColumn id="3" xr3:uid="{64C7CB1F-9B54-4C14-9BC8-AB3B42ECC845}" name="CAREA"/>
    <tableColumn id="4" xr3:uid="{3319ACDD-363D-485F-997F-FF5FBEE3EAEF}" name="CFNM"/>
    <tableColumn id="5" xr3:uid="{606B05C1-16AF-4CC1-92C1-34C40369E370}" name="CFNM/Total area contact" dataDxfId="30">
      <calculatedColumnFormula>Table1[[#This Row],[CFNM]]/Table1[[#This Row],[CAREA]]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39EA69B-853E-4D8D-A53C-EEBA9E42C077}" name="Table211" displayName="Table211" ref="F37:J58" totalsRowShown="0">
  <autoFilter ref="F37:J58" xr:uid="{4EBE6045-FC69-474A-9D17-313427C7EE66}"/>
  <tableColumns count="5">
    <tableColumn id="1" xr3:uid="{450BB4F0-4E61-4AE4-A475-771543CF6FC7}" name="time"/>
    <tableColumn id="2" xr3:uid="{AEF75443-8EC8-4EA8-B074-F45067A9C0FE}" name="moment" dataDxfId="13">
      <calculatedColumnFormula>(Table211[[#This Row],[time]]-2)*2</calculatedColumnFormula>
    </tableColumn>
    <tableColumn id="3" xr3:uid="{F799BB40-04D4-44EC-814C-8D7EC2B97281}" name="CAREA"/>
    <tableColumn id="4" xr3:uid="{572C2514-B153-48CE-8430-2CC370930B94}" name="CFNM"/>
    <tableColumn id="5" xr3:uid="{7699E452-5892-4955-9E40-DAF1AF78D907}" name="CFNM/Total area contact" dataDxfId="12">
      <calculatedColumnFormula>Table211[[#This Row],[CFNM]]/Table211[[#This Row],[CAREA]]</calculatedColumnFormula>
    </tableColumn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99AB16C-0BB6-4802-BA80-AC19455AD1A8}" name="Table312" displayName="Table312" ref="K37:O58" totalsRowShown="0">
  <autoFilter ref="K37:O58" xr:uid="{409A9F7C-CC80-4853-A332-90ACFC795B90}"/>
  <tableColumns count="5">
    <tableColumn id="1" xr3:uid="{AD16D411-40A8-48B5-A877-5B0C89A56646}" name="time"/>
    <tableColumn id="2" xr3:uid="{9749C3DA-16A9-4405-851F-CF88BC8BFE53}" name="moment" dataDxfId="11">
      <calculatedColumnFormula>(Table312[[#This Row],[time]]-2)*2</calculatedColumnFormula>
    </tableColumn>
    <tableColumn id="3" xr3:uid="{96F9D0D2-6B4E-4EDB-B3C0-CBB0C3647394}" name="CAREA"/>
    <tableColumn id="4" xr3:uid="{B010A710-302F-45CC-833E-9BC1F424BEEC}" name="CFNM"/>
    <tableColumn id="5" xr3:uid="{12E27E45-9E51-43EC-A50D-EF5B8EB1851C}" name="CFNM/Total area contact" dataDxfId="10">
      <calculatedColumnFormula>Table312[[#This Row],[CFNM]]/Table312[[#This Row],[CAREA]]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621699E-82CC-488B-B13C-A06901BC1579}" name="Table413" displayName="Table413" ref="P37:T58" totalsRowShown="0">
  <autoFilter ref="P37:T58" xr:uid="{E35B3C0F-4F17-4232-9CC3-CC89CE86C30E}"/>
  <tableColumns count="5">
    <tableColumn id="1" xr3:uid="{DA9B8C5C-578B-4E6D-814B-8693444D61DB}" name="time"/>
    <tableColumn id="2" xr3:uid="{006D08CF-C500-4779-B523-0E55A1E75FB0}" name="moment" dataDxfId="9">
      <calculatedColumnFormula>(Table413[[#This Row],[time]]-2)*2</calculatedColumnFormula>
    </tableColumn>
    <tableColumn id="3" xr3:uid="{5D3F4FE9-3D59-42A1-9C31-B49D08B30444}" name="CAREA"/>
    <tableColumn id="4" xr3:uid="{2D5217F4-C04F-4214-891E-B759AD632C1B}" name="CFNM"/>
    <tableColumn id="5" xr3:uid="{AEFF2658-C805-44AC-9352-B6D15803DF47}" name="CFNM/Total area contact" dataDxfId="8">
      <calculatedColumnFormula>Table413[[#This Row],[CFNM]]/Table413[[#This Row],[CAREA]]</calculatedColumnFormula>
    </tableColumn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A21F4E9-F3A9-41ED-8BEF-10E07886C159}" name="Table514" displayName="Table514" ref="U37:Y58" totalsRowShown="0">
  <autoFilter ref="U37:Y58" xr:uid="{2405B93C-1471-42AE-A511-DBFD943D6AFB}"/>
  <tableColumns count="5">
    <tableColumn id="1" xr3:uid="{91F83860-F9E7-48DC-92D7-8CC503911726}" name="time"/>
    <tableColumn id="2" xr3:uid="{EF5F9150-4707-443F-9DB5-1233B07BF2EB}" name="moment" dataDxfId="7">
      <calculatedColumnFormula>(Table514[[#This Row],[time]]-2)*2</calculatedColumnFormula>
    </tableColumn>
    <tableColumn id="3" xr3:uid="{A5207DC7-B0D2-4B46-A577-8BE523682028}" name="CAREA"/>
    <tableColumn id="4" xr3:uid="{754035AB-9E45-40F0-8261-1545A45D4A74}" name="CFNM"/>
    <tableColumn id="5" xr3:uid="{A2BC10D3-5D1D-4FB9-90E9-03B0887FA261}" name="CFNM/Total area contact" dataDxfId="6">
      <calculatedColumnFormula>Table514[[#This Row],[CFNM]]/Table514[[#This Row],[CAREA]]</calculatedColumnFormula>
    </tableColumn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4F1D53E-9B10-40A8-BCDA-7042460A7028}" name="Table615" displayName="Table615" ref="Z37:AD58" totalsRowShown="0">
  <autoFilter ref="Z37:AD58" xr:uid="{49041508-D20F-435D-A8AB-B7C85BCAA964}"/>
  <tableColumns count="5">
    <tableColumn id="1" xr3:uid="{37EA6074-DDEE-480E-B011-385F8B884183}" name="time"/>
    <tableColumn id="2" xr3:uid="{C6BB1064-831F-4BDE-919D-5748C40E4A03}" name="moment" dataDxfId="5">
      <calculatedColumnFormula>(Table615[[#This Row],[time]]-2)*2</calculatedColumnFormula>
    </tableColumn>
    <tableColumn id="3" xr3:uid="{533A39CA-730A-46DD-A172-E5C30B9B93AB}" name="CAREA"/>
    <tableColumn id="4" xr3:uid="{EAD1BA8E-8A74-412B-BFD2-10C998F3BE38}" name="CFNM"/>
    <tableColumn id="5" xr3:uid="{B9114A34-50B6-4893-A377-7ACA94F58BC7}" name="CFNM/Total area contact" dataDxfId="4">
      <calculatedColumnFormula>Table615[[#This Row],[CFNM]]/Table615[[#This Row],[CAREA]]</calculatedColumnFormula>
    </tableColumn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225AA3D-377A-48CB-879E-176AD1171B4D}" name="Table716" displayName="Table716" ref="AE37:AI58" totalsRowShown="0">
  <autoFilter ref="AE37:AI58" xr:uid="{473E6FDC-6F39-4E0F-935B-A814CA98D42A}"/>
  <tableColumns count="5">
    <tableColumn id="1" xr3:uid="{0A5DB11A-80D9-4BB1-935A-9ED50FBD742E}" name="time"/>
    <tableColumn id="2" xr3:uid="{8EED641A-35AF-4BE5-A7DF-9E61836B5643}" name="moment" dataDxfId="3">
      <calculatedColumnFormula>(Table716[[#This Row],[time]]-2)*2</calculatedColumnFormula>
    </tableColumn>
    <tableColumn id="3" xr3:uid="{E6127865-A381-48AE-B3E9-6D822CD36268}" name="CAREA"/>
    <tableColumn id="4" xr3:uid="{3AF0CE1E-5FD7-46FA-A965-29EDF04FD7D8}" name="CFNM"/>
    <tableColumn id="5" xr3:uid="{4F0C0E1E-60CC-4B2E-B030-A58EA3E0FE0A}" name="CFNM/Total area contact" dataDxfId="2">
      <calculatedColumnFormula>Table716[[#This Row],[CFNM]]/Table716[[#This Row],[CAREA]]</calculatedColumnFormula>
    </tableColumn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332CBD2-A8ED-42A6-93D8-E5230E6D30CB}" name="Table817" displayName="Table817" ref="AJ37:AN58" totalsRowShown="0">
  <autoFilter ref="AJ37:AN58" xr:uid="{C52FA366-DB9A-4BE8-B1CA-75D8B8234C30}"/>
  <tableColumns count="5">
    <tableColumn id="1" xr3:uid="{4A1FC3C0-4450-4AD8-B5FD-77E29992D1EA}" name="time"/>
    <tableColumn id="2" xr3:uid="{1621534D-069C-4AC5-B227-B59A08CB3E99}" name="moment" dataDxfId="1">
      <calculatedColumnFormula>(Table817[[#This Row],[time]]-2)*2</calculatedColumnFormula>
    </tableColumn>
    <tableColumn id="3" xr3:uid="{1BACF63A-F230-4592-9441-765CC5203382}" name="CAREA"/>
    <tableColumn id="4" xr3:uid="{0C93AE36-10ED-4EF3-80B3-AB829456E028}" name="CFNM"/>
    <tableColumn id="5" xr3:uid="{F228A2C3-E0D5-427E-8A04-54C4A7BE3C22}" name="CFNM/Total area contact" dataDxfId="0">
      <calculatedColumnFormula>Table817[[#This Row],[CFNM]]/Table817[[#This Row],[CAREA]]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699D90-B957-404B-AAD3-D025DA3D3791}" name="Table2" displayName="Table2" ref="F9:J30" totalsRowShown="0">
  <autoFilter ref="F9:J30" xr:uid="{3084DDCB-E569-4946-88DB-F2E94EC7F617}"/>
  <tableColumns count="5">
    <tableColumn id="1" xr3:uid="{2B560196-B1A4-45D0-AC24-5E3C489FB066}" name="time"/>
    <tableColumn id="2" xr3:uid="{D1404D08-E110-4A49-B88B-1128D1C51ABF}" name="moment" dataDxfId="29">
      <calculatedColumnFormula>-(Table2[[#This Row],[time]]-2)*2</calculatedColumnFormula>
    </tableColumn>
    <tableColumn id="3" xr3:uid="{A9F4C7EB-D8E9-433A-8827-1AE5DAD915F3}" name="CAREA"/>
    <tableColumn id="4" xr3:uid="{7D8C9FE0-2C85-43E0-BC93-6723E42DEFAF}" name="CFNM"/>
    <tableColumn id="5" xr3:uid="{78789AAC-F2D9-441F-8C40-1C9A2DE70538}" name="CFNM/Total area contact" dataDxfId="28">
      <calculatedColumnFormula>Table2[[#This Row],[CFNM]]/Table2[[#This Row],[CAREA]]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945150-1BA9-4828-ACC7-E45C6E81647A}" name="Table3" displayName="Table3" ref="K9:O30" totalsRowShown="0">
  <autoFilter ref="K9:O30" xr:uid="{6392E8D5-E8BB-4287-92BA-5450044FC62B}"/>
  <tableColumns count="5">
    <tableColumn id="1" xr3:uid="{FF51D53A-8D78-472D-96B3-1C9DD3307335}" name="time"/>
    <tableColumn id="2" xr3:uid="{2C4F58A8-C52C-466C-900F-71885BE747AC}" name="moment" dataDxfId="27">
      <calculatedColumnFormula>-(Table3[[#This Row],[time]]-2)*2</calculatedColumnFormula>
    </tableColumn>
    <tableColumn id="3" xr3:uid="{D3967A05-F17A-4A71-8409-9CA0FF29742B}" name="CAREA"/>
    <tableColumn id="4" xr3:uid="{C8B95C25-B823-4ABB-A76C-F3EF0CD1DD7D}" name="CFNM"/>
    <tableColumn id="5" xr3:uid="{4D9F7CFA-731A-45A8-8C33-3251E7F9BED3}" name="CFNM/Total area contact" dataDxfId="26">
      <calculatedColumnFormula>Table3[[#This Row],[CFNM]]/Table3[[#This Row],[CAREA]]</calculatedColumnFormula>
    </tableColumn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1CDC760-AC57-4F38-AA6E-AAC2B55AE24B}" name="Table4" displayName="Table4" ref="P9:T30" totalsRowShown="0">
  <autoFilter ref="P9:T30" xr:uid="{CF956AE9-53A4-4A3B-ACF0-1AD61A27B3E4}"/>
  <tableColumns count="5">
    <tableColumn id="1" xr3:uid="{66FA3744-24BB-4EFE-AAD5-4D61BA9CB101}" name="time"/>
    <tableColumn id="2" xr3:uid="{A9564D40-A08F-423A-ABAB-CDE47B69F7A8}" name="moment" dataDxfId="25">
      <calculatedColumnFormula>-(Table4[[#This Row],[time]]-2)*2</calculatedColumnFormula>
    </tableColumn>
    <tableColumn id="3" xr3:uid="{6BF2795A-CBA2-4EFF-ADDC-7E62321401FF}" name="CAREA"/>
    <tableColumn id="4" xr3:uid="{B3B4B8DC-2475-47E9-9060-B89D5BB673EF}" name="CFNM"/>
    <tableColumn id="5" xr3:uid="{24F5D1C8-FF08-42A2-A9ED-F53CE58DF1CF}" name="CFNM/Total area contact" dataDxfId="24">
      <calculatedColumnFormula>Table4[[#This Row],[CFNM]]/Table4[[#This Row],[CAREA]]</calculatedColumnFormula>
    </tableColumn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7C72F8-B9ED-4661-8311-7B38EBCFC298}" name="Table5" displayName="Table5" ref="U9:Y30" totalsRowShown="0">
  <autoFilter ref="U9:Y30" xr:uid="{49834CDF-9871-41BC-A57E-B3FF152201D4}"/>
  <tableColumns count="5">
    <tableColumn id="1" xr3:uid="{6574B20E-4723-4BB7-81E0-8123F5B6A67A}" name="time"/>
    <tableColumn id="2" xr3:uid="{22AB1434-2380-49FD-B726-2AEC7E9163E8}" name="moment" dataDxfId="23">
      <calculatedColumnFormula>-(Table5[[#This Row],[time]]-2)*2</calculatedColumnFormula>
    </tableColumn>
    <tableColumn id="3" xr3:uid="{2119F685-AA62-4EBE-A4AF-1483C62018BE}" name="CAREA"/>
    <tableColumn id="4" xr3:uid="{43A4F5C6-0CDE-4DC0-BB97-371F270F77F9}" name="CFNM"/>
    <tableColumn id="5" xr3:uid="{3FC8FC7C-DF4F-451E-8FE0-172B58B52EAA}" name="CFNM/Total area contact" dataDxfId="22">
      <calculatedColumnFormula>Table5[[#This Row],[CFNM]]/Table5[[#This Row],[CAREA]]</calculatedColumnFormula>
    </tableColumn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D01B7C-C453-49B5-A2E8-702B7074AA9C}" name="Table6" displayName="Table6" ref="Z9:AD30" totalsRowShown="0">
  <autoFilter ref="Z9:AD30" xr:uid="{442531C3-0B43-4C25-94F0-CEBED8BDD293}"/>
  <tableColumns count="5">
    <tableColumn id="1" xr3:uid="{8E19DA3A-BE4E-46DA-9A96-81AFAD7F7B28}" name="time"/>
    <tableColumn id="2" xr3:uid="{956EC784-9445-4E7B-AE90-6AA11394A1E4}" name="moment" dataDxfId="21">
      <calculatedColumnFormula>-(Table6[[#This Row],[time]]-2)*2</calculatedColumnFormula>
    </tableColumn>
    <tableColumn id="3" xr3:uid="{6073D718-0DF6-4441-83A0-FC6AF16C818F}" name="CAREA"/>
    <tableColumn id="4" xr3:uid="{1961F54F-3290-48ED-8D3E-1A2B03E69D0D}" name="CFNM"/>
    <tableColumn id="5" xr3:uid="{18E35451-84B7-46D1-82C7-73E009339458}" name="CFNM/Total area contact" dataDxfId="20">
      <calculatedColumnFormula>Table6[[#This Row],[CFNM]]/Table6[[#This Row],[CAREA]]</calculatedColumnFormula>
    </tableColumn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D668FEC-E2AB-4DC5-8A1F-4E88E9DEBDC9}" name="Table7" displayName="Table7" ref="AE9:AI30" totalsRowShown="0">
  <autoFilter ref="AE9:AI30" xr:uid="{C3C10308-19F3-4D5F-82A7-556DEAD9EF10}"/>
  <tableColumns count="5">
    <tableColumn id="1" xr3:uid="{2D1B4022-F697-4955-BF5F-262C7C987864}" name="time"/>
    <tableColumn id="2" xr3:uid="{D64FBC2C-FB9E-418B-9C83-C88BA973F041}" name="moment" dataDxfId="19">
      <calculatedColumnFormula>-(Table7[[#This Row],[time]]-2)*2</calculatedColumnFormula>
    </tableColumn>
    <tableColumn id="3" xr3:uid="{8A9A6E63-6FE6-4DDC-9D62-1B8228F830E1}" name="CAREA"/>
    <tableColumn id="4" xr3:uid="{C212C901-92C9-4371-8EDB-6E2BFC3342F0}" name="CFNM"/>
    <tableColumn id="5" xr3:uid="{6B976A0F-6AF3-483B-A68D-0E63A4989CE2}" name="CFNM/Total area contact" dataDxfId="18">
      <calculatedColumnFormula>Table7[[#This Row],[CFNM]]/Table7[[#This Row],[CAREA]]</calculatedColumnFormula>
    </tableColumn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C3A91E-8962-48F9-8D70-A61F83705682}" name="Table8" displayName="Table8" ref="AJ9:AN30" totalsRowShown="0">
  <autoFilter ref="AJ9:AN30" xr:uid="{24DD3256-B222-4583-88B0-2812301F7DA3}"/>
  <tableColumns count="5">
    <tableColumn id="1" xr3:uid="{0B075B37-A386-46A6-B333-0D912A3B8B98}" name="time"/>
    <tableColumn id="2" xr3:uid="{E4A39CEA-6F3B-43AD-A91C-89E945047309}" name="moment" dataDxfId="17">
      <calculatedColumnFormula>-(Table8[[#This Row],[time]]-2)*2</calculatedColumnFormula>
    </tableColumn>
    <tableColumn id="3" xr3:uid="{0CC9607E-82C4-48FB-A118-439C11AB129A}" name="CAREA"/>
    <tableColumn id="4" xr3:uid="{744B943A-D830-4CE6-B716-49D8722F022E}" name="CFNM"/>
    <tableColumn id="5" xr3:uid="{A1F38D62-0790-45B4-AEA2-1B00DF6A8702}" name="CFNM/Total area contact" dataDxfId="16">
      <calculatedColumnFormula>Table8[[#This Row],[CFNM]]/Table8[[#This Row],[CAREA]]</calculatedColumnFormula>
    </tableColumn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DAA9B2-070A-4123-A676-FCFF9CF270B2}" name="Table110" displayName="Table110" ref="A37:E58" totalsRowShown="0">
  <autoFilter ref="A37:E58" xr:uid="{1C1EDDDB-1699-4FA6-B6D3-CCFBABE38F9A}"/>
  <tableColumns count="5">
    <tableColumn id="1" xr3:uid="{D82A66A6-FE1B-4C4C-B94C-D58279C86075}" name="time"/>
    <tableColumn id="2" xr3:uid="{2A6240CC-7BC4-4117-9D2D-66F10405105B}" name="moment" dataDxfId="15">
      <calculatedColumnFormula>(Table110[[#This Row],[time]]-2)*2</calculatedColumnFormula>
    </tableColumn>
    <tableColumn id="3" xr3:uid="{2095CA63-A178-48EC-933C-33ED0B9C8FD6}" name="CAREA"/>
    <tableColumn id="4" xr3:uid="{DC786629-1A2A-4061-A290-7931F4FB5D7B}" name="CFNM"/>
    <tableColumn id="5" xr3:uid="{AB6305C6-166C-46AD-A97F-C45AD504FB06}" name="CFNM/Total area contact" dataDxfId="14">
      <calculatedColumnFormula>Table110[[#This Row],[CFNM]]/Table110[[#This Row],[CAREA]]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A059C-C5D4-4F88-BCD9-6D73B105745F}">
  <dimension ref="A1:AN58"/>
  <sheetViews>
    <sheetView tabSelected="1" workbookViewId="0"/>
  </sheetViews>
  <sheetFormatPr defaultRowHeight="14.4" x14ac:dyDescent="0.3"/>
  <sheetData>
    <row r="1" spans="1:40" x14ac:dyDescent="0.3">
      <c r="A1" t="s">
        <v>16</v>
      </c>
    </row>
    <row r="4" spans="1:40" x14ac:dyDescent="0.3">
      <c r="A4" t="s">
        <v>17</v>
      </c>
      <c r="F4" t="s">
        <v>0</v>
      </c>
    </row>
    <row r="5" spans="1:40" x14ac:dyDescent="0.3">
      <c r="F5" t="s">
        <v>1</v>
      </c>
      <c r="G5" t="s">
        <v>2</v>
      </c>
    </row>
    <row r="8" spans="1:40" x14ac:dyDescent="0.3">
      <c r="A8" t="s">
        <v>3</v>
      </c>
      <c r="F8" t="s">
        <v>4</v>
      </c>
      <c r="K8" t="s">
        <v>5</v>
      </c>
      <c r="P8" t="s">
        <v>6</v>
      </c>
      <c r="U8" t="s">
        <v>7</v>
      </c>
      <c r="Z8" t="s">
        <v>8</v>
      </c>
      <c r="AE8" t="s">
        <v>9</v>
      </c>
      <c r="AJ8" t="s">
        <v>10</v>
      </c>
    </row>
    <row r="9" spans="1:40" x14ac:dyDescent="0.3">
      <c r="A9" t="s">
        <v>11</v>
      </c>
      <c r="B9" t="s">
        <v>12</v>
      </c>
      <c r="C9" t="s">
        <v>13</v>
      </c>
      <c r="D9" t="s">
        <v>14</v>
      </c>
      <c r="E9" t="s">
        <v>15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  <c r="K9" t="s">
        <v>11</v>
      </c>
      <c r="L9" t="s">
        <v>12</v>
      </c>
      <c r="M9" t="s">
        <v>13</v>
      </c>
      <c r="N9" t="s">
        <v>14</v>
      </c>
      <c r="O9" t="s">
        <v>15</v>
      </c>
      <c r="P9" t="s">
        <v>11</v>
      </c>
      <c r="Q9" t="s">
        <v>12</v>
      </c>
      <c r="R9" t="s">
        <v>13</v>
      </c>
      <c r="S9" t="s">
        <v>14</v>
      </c>
      <c r="T9" t="s">
        <v>15</v>
      </c>
      <c r="U9" t="s">
        <v>11</v>
      </c>
      <c r="V9" t="s">
        <v>12</v>
      </c>
      <c r="W9" t="s">
        <v>13</v>
      </c>
      <c r="X9" t="s">
        <v>14</v>
      </c>
      <c r="Y9" t="s">
        <v>15</v>
      </c>
      <c r="Z9" t="s">
        <v>11</v>
      </c>
      <c r="AA9" t="s">
        <v>12</v>
      </c>
      <c r="AB9" t="s">
        <v>13</v>
      </c>
      <c r="AC9" t="s">
        <v>14</v>
      </c>
      <c r="AD9" t="s">
        <v>15</v>
      </c>
      <c r="AE9" t="s">
        <v>11</v>
      </c>
      <c r="AF9" t="s">
        <v>12</v>
      </c>
      <c r="AG9" t="s">
        <v>13</v>
      </c>
      <c r="AH9" t="s">
        <v>14</v>
      </c>
      <c r="AI9" t="s">
        <v>15</v>
      </c>
      <c r="AJ9" t="s">
        <v>11</v>
      </c>
      <c r="AK9" t="s">
        <v>12</v>
      </c>
      <c r="AL9" t="s">
        <v>13</v>
      </c>
      <c r="AM9" t="s">
        <v>14</v>
      </c>
      <c r="AN9" t="s">
        <v>15</v>
      </c>
    </row>
    <row r="10" spans="1:40" x14ac:dyDescent="0.3">
      <c r="A10">
        <v>2</v>
      </c>
      <c r="B10">
        <f>-(Table1[[#This Row],[time]]-2)*2</f>
        <v>0</v>
      </c>
      <c r="C10">
        <v>89.938400000000001</v>
      </c>
      <c r="D10">
        <v>9.7723600000000008</v>
      </c>
      <c r="E10" s="1">
        <f>Table1[[#This Row],[CFNM]]/Table1[[#This Row],[CAREA]]</f>
        <v>0.10865614687386034</v>
      </c>
      <c r="F10">
        <v>2</v>
      </c>
      <c r="G10">
        <f>-(Table2[[#This Row],[time]]-2)*2</f>
        <v>0</v>
      </c>
      <c r="H10">
        <v>94.646000000000001</v>
      </c>
      <c r="I10">
        <v>2.6699700000000002</v>
      </c>
      <c r="J10" s="1">
        <f>Table2[[#This Row],[CFNM]]/Table2[[#This Row],[CAREA]]</f>
        <v>2.8210066986454792E-2</v>
      </c>
      <c r="K10">
        <v>2</v>
      </c>
      <c r="L10">
        <f>-(Table3[[#This Row],[time]]-2)*2</f>
        <v>0</v>
      </c>
      <c r="M10">
        <v>88.069500000000005</v>
      </c>
      <c r="N10">
        <v>3.05586</v>
      </c>
      <c r="O10">
        <f>Table3[[#This Row],[CFNM]]/Table3[[#This Row],[CAREA]]</f>
        <v>3.4698278064483161E-2</v>
      </c>
      <c r="P10">
        <v>2</v>
      </c>
      <c r="Q10">
        <f>-(Table4[[#This Row],[time]]-2)*2</f>
        <v>0</v>
      </c>
      <c r="R10">
        <v>85.109300000000005</v>
      </c>
      <c r="S10">
        <v>5.3593999999999999</v>
      </c>
      <c r="T10">
        <f>Table4[[#This Row],[CFNM]]/Table4[[#This Row],[CAREA]]</f>
        <v>6.2970791676115301E-2</v>
      </c>
      <c r="U10">
        <v>2</v>
      </c>
      <c r="V10">
        <f>-(Table5[[#This Row],[time]]-2)*2</f>
        <v>0</v>
      </c>
      <c r="W10">
        <v>82.472200000000001</v>
      </c>
      <c r="X10">
        <v>7.9013</v>
      </c>
      <c r="Y10">
        <f>Table5[[#This Row],[CFNM]]/Table5[[#This Row],[CAREA]]</f>
        <v>9.580561692303588E-2</v>
      </c>
      <c r="Z10">
        <v>2</v>
      </c>
      <c r="AA10">
        <f>-(Table6[[#This Row],[time]]-2)*2</f>
        <v>0</v>
      </c>
      <c r="AB10">
        <v>88.875200000000007</v>
      </c>
      <c r="AC10">
        <v>14.234400000000001</v>
      </c>
      <c r="AD10">
        <f>Table6[[#This Row],[CFNM]]/Table6[[#This Row],[CAREA]]</f>
        <v>0.16016166489639405</v>
      </c>
      <c r="AE10">
        <v>2</v>
      </c>
      <c r="AF10">
        <f>-(Table7[[#This Row],[time]]-2)*2</f>
        <v>0</v>
      </c>
      <c r="AG10">
        <v>77.929299999999998</v>
      </c>
      <c r="AH10">
        <v>21.065899999999999</v>
      </c>
      <c r="AI10">
        <f>Table7[[#This Row],[CFNM]]/Table7[[#This Row],[CAREA]]</f>
        <v>0.27032066244660224</v>
      </c>
      <c r="AJ10">
        <v>2</v>
      </c>
      <c r="AK10">
        <f>-(Table8[[#This Row],[time]]-2)*2</f>
        <v>0</v>
      </c>
      <c r="AL10">
        <v>83.325199999999995</v>
      </c>
      <c r="AM10">
        <v>21.034700000000001</v>
      </c>
      <c r="AN10">
        <f>Table8[[#This Row],[CFNM]]/Table8[[#This Row],[CAREA]]</f>
        <v>0.25244103824533276</v>
      </c>
    </row>
    <row r="11" spans="1:40" x14ac:dyDescent="0.3">
      <c r="A11">
        <v>2.0512600000000001</v>
      </c>
      <c r="B11">
        <f>-(Table1[[#This Row],[time]]-2)*2</f>
        <v>-0.10252000000000017</v>
      </c>
      <c r="C11">
        <v>89.365799999999993</v>
      </c>
      <c r="D11">
        <v>10.097300000000001</v>
      </c>
      <c r="E11">
        <f>Table1[[#This Row],[CFNM]]/Table1[[#This Row],[CAREA]]</f>
        <v>0.11298841391225728</v>
      </c>
      <c r="F11">
        <v>2.0512600000000001</v>
      </c>
      <c r="G11">
        <f>-(Table2[[#This Row],[time]]-2)*2</f>
        <v>-0.10252000000000017</v>
      </c>
      <c r="H11">
        <v>94.594200000000001</v>
      </c>
      <c r="I11">
        <v>2.7297199999999999</v>
      </c>
      <c r="J11">
        <f>Table2[[#This Row],[CFNM]]/Table2[[#This Row],[CAREA]]</f>
        <v>2.885716037558328E-2</v>
      </c>
      <c r="K11">
        <v>2.0512600000000001</v>
      </c>
      <c r="L11">
        <f>-(Table3[[#This Row],[time]]-2)*2</f>
        <v>-0.10252000000000017</v>
      </c>
      <c r="M11">
        <v>87.581999999999994</v>
      </c>
      <c r="N11">
        <v>3.57124</v>
      </c>
      <c r="O11">
        <f>Table3[[#This Row],[CFNM]]/Table3[[#This Row],[CAREA]]</f>
        <v>4.0775958530291617E-2</v>
      </c>
      <c r="P11">
        <v>2.0512600000000001</v>
      </c>
      <c r="Q11">
        <f>-(Table4[[#This Row],[time]]-2)*2</f>
        <v>-0.10252000000000017</v>
      </c>
      <c r="R11">
        <v>85.181299999999993</v>
      </c>
      <c r="S11">
        <v>6.0413699999999997</v>
      </c>
      <c r="T11">
        <f>Table4[[#This Row],[CFNM]]/Table4[[#This Row],[CAREA]]</f>
        <v>7.0923665170641914E-2</v>
      </c>
      <c r="U11">
        <v>2.0512600000000001</v>
      </c>
      <c r="V11">
        <f>-(Table5[[#This Row],[time]]-2)*2</f>
        <v>-0.10252000000000017</v>
      </c>
      <c r="W11">
        <v>82.554100000000005</v>
      </c>
      <c r="X11">
        <v>9.5416000000000007</v>
      </c>
      <c r="Y11">
        <f>Table5[[#This Row],[CFNM]]/Table5[[#This Row],[CAREA]]</f>
        <v>0.11557996513801252</v>
      </c>
      <c r="Z11">
        <v>2.0512600000000001</v>
      </c>
      <c r="AA11">
        <f>-(Table6[[#This Row],[time]]-2)*2</f>
        <v>-0.10252000000000017</v>
      </c>
      <c r="AB11">
        <v>88.932299999999998</v>
      </c>
      <c r="AC11">
        <v>16.318000000000001</v>
      </c>
      <c r="AD11">
        <f>Table6[[#This Row],[CFNM]]/Table6[[#This Row],[CAREA]]</f>
        <v>0.18348788910215974</v>
      </c>
      <c r="AE11">
        <v>2.0512600000000001</v>
      </c>
      <c r="AF11">
        <f>-(Table7[[#This Row],[time]]-2)*2</f>
        <v>-0.10252000000000017</v>
      </c>
      <c r="AG11">
        <v>78.041399999999996</v>
      </c>
      <c r="AH11">
        <v>22.5122</v>
      </c>
      <c r="AI11">
        <f>Table7[[#This Row],[CFNM]]/Table7[[#This Row],[CAREA]]</f>
        <v>0.28846484045647569</v>
      </c>
      <c r="AJ11">
        <v>2.0512600000000001</v>
      </c>
      <c r="AK11">
        <f>-(Table8[[#This Row],[time]]-2)*2</f>
        <v>-0.10252000000000017</v>
      </c>
      <c r="AL11">
        <v>83.242099999999994</v>
      </c>
      <c r="AM11">
        <v>22.5974</v>
      </c>
      <c r="AN11">
        <f>Table8[[#This Row],[CFNM]]/Table8[[#This Row],[CAREA]]</f>
        <v>0.2714660009778706</v>
      </c>
    </row>
    <row r="12" spans="1:40" x14ac:dyDescent="0.3">
      <c r="A12">
        <v>2.1153300000000002</v>
      </c>
      <c r="B12">
        <f>-(Table1[[#This Row],[time]]-2)*2</f>
        <v>-0.23066000000000031</v>
      </c>
      <c r="C12">
        <v>89.287899999999993</v>
      </c>
      <c r="D12">
        <v>10.910500000000001</v>
      </c>
      <c r="E12">
        <f>Table1[[#This Row],[CFNM]]/Table1[[#This Row],[CAREA]]</f>
        <v>0.12219460867597963</v>
      </c>
      <c r="F12">
        <v>2.1153300000000002</v>
      </c>
      <c r="G12">
        <f>-(Table2[[#This Row],[time]]-2)*2</f>
        <v>-0.23066000000000031</v>
      </c>
      <c r="H12">
        <v>94.332700000000003</v>
      </c>
      <c r="I12">
        <v>2.8671099999999998</v>
      </c>
      <c r="J12">
        <f>Table2[[#This Row],[CFNM]]/Table2[[#This Row],[CAREA]]</f>
        <v>3.0393596282095179E-2</v>
      </c>
      <c r="K12">
        <v>2.1153300000000002</v>
      </c>
      <c r="L12">
        <f>-(Table3[[#This Row],[time]]-2)*2</f>
        <v>-0.23066000000000031</v>
      </c>
      <c r="M12">
        <v>87.602800000000002</v>
      </c>
      <c r="N12">
        <v>4.7709900000000003</v>
      </c>
      <c r="O12">
        <f>Table3[[#This Row],[CFNM]]/Table3[[#This Row],[CAREA]]</f>
        <v>5.4461615382156735E-2</v>
      </c>
      <c r="P12">
        <v>2.1153300000000002</v>
      </c>
      <c r="Q12">
        <f>-(Table4[[#This Row],[time]]-2)*2</f>
        <v>-0.23066000000000031</v>
      </c>
      <c r="R12">
        <v>85.364500000000007</v>
      </c>
      <c r="S12">
        <v>7.6018400000000002</v>
      </c>
      <c r="T12">
        <f>Table4[[#This Row],[CFNM]]/Table4[[#This Row],[CAREA]]</f>
        <v>8.9051537817242524E-2</v>
      </c>
      <c r="U12">
        <v>2.1153300000000002</v>
      </c>
      <c r="V12">
        <f>-(Table5[[#This Row],[time]]-2)*2</f>
        <v>-0.23066000000000031</v>
      </c>
      <c r="W12">
        <v>82.167599999999993</v>
      </c>
      <c r="X12">
        <v>13.786099999999999</v>
      </c>
      <c r="Y12">
        <f>Table5[[#This Row],[CFNM]]/Table5[[#This Row],[CAREA]]</f>
        <v>0.16778024428120086</v>
      </c>
      <c r="Z12">
        <v>2.1153300000000002</v>
      </c>
      <c r="AA12">
        <f>-(Table6[[#This Row],[time]]-2)*2</f>
        <v>-0.23066000000000031</v>
      </c>
      <c r="AB12">
        <v>88.938000000000002</v>
      </c>
      <c r="AC12">
        <v>21.403400000000001</v>
      </c>
      <c r="AD12">
        <f>Table6[[#This Row],[CFNM]]/Table6[[#This Row],[CAREA]]</f>
        <v>0.24065528795340574</v>
      </c>
      <c r="AE12">
        <v>2.1153300000000002</v>
      </c>
      <c r="AF12">
        <f>-(Table7[[#This Row],[time]]-2)*2</f>
        <v>-0.23066000000000031</v>
      </c>
      <c r="AG12">
        <v>78.602500000000006</v>
      </c>
      <c r="AH12">
        <v>24.359100000000002</v>
      </c>
      <c r="AI12">
        <f>Table7[[#This Row],[CFNM]]/Table7[[#This Row],[CAREA]]</f>
        <v>0.30990235679526734</v>
      </c>
      <c r="AJ12">
        <v>2.1153300000000002</v>
      </c>
      <c r="AK12">
        <f>-(Table8[[#This Row],[time]]-2)*2</f>
        <v>-0.23066000000000031</v>
      </c>
      <c r="AL12">
        <v>83.084000000000003</v>
      </c>
      <c r="AM12">
        <v>24.8065</v>
      </c>
      <c r="AN12">
        <f>Table8[[#This Row],[CFNM]]/Table8[[#This Row],[CAREA]]</f>
        <v>0.2985713254056136</v>
      </c>
    </row>
    <row r="13" spans="1:40" x14ac:dyDescent="0.3">
      <c r="A13">
        <v>2.16533</v>
      </c>
      <c r="B13">
        <f>-(Table1[[#This Row],[time]]-2)*2</f>
        <v>-0.33065999999999995</v>
      </c>
      <c r="C13">
        <v>88.898899999999998</v>
      </c>
      <c r="D13">
        <v>11.7112</v>
      </c>
      <c r="E13">
        <f>Table1[[#This Row],[CFNM]]/Table1[[#This Row],[CAREA]]</f>
        <v>0.13173616321461795</v>
      </c>
      <c r="F13">
        <v>2.16533</v>
      </c>
      <c r="G13">
        <f>-(Table2[[#This Row],[time]]-2)*2</f>
        <v>-0.33065999999999995</v>
      </c>
      <c r="H13">
        <v>94.084699999999998</v>
      </c>
      <c r="I13">
        <v>3.13978</v>
      </c>
      <c r="J13">
        <f>Table2[[#This Row],[CFNM]]/Table2[[#This Row],[CAREA]]</f>
        <v>3.3371844731396288E-2</v>
      </c>
      <c r="K13">
        <v>2.16533</v>
      </c>
      <c r="L13">
        <f>-(Table3[[#This Row],[time]]-2)*2</f>
        <v>-0.33065999999999995</v>
      </c>
      <c r="M13">
        <v>87.686099999999996</v>
      </c>
      <c r="N13">
        <v>5.9290900000000004</v>
      </c>
      <c r="O13">
        <f>Table3[[#This Row],[CFNM]]/Table3[[#This Row],[CAREA]]</f>
        <v>6.7617216411723191E-2</v>
      </c>
      <c r="P13">
        <v>2.16533</v>
      </c>
      <c r="Q13">
        <f>-(Table4[[#This Row],[time]]-2)*2</f>
        <v>-0.33065999999999995</v>
      </c>
      <c r="R13">
        <v>85.5184</v>
      </c>
      <c r="S13">
        <v>9.1949500000000004</v>
      </c>
      <c r="T13">
        <f>Table4[[#This Row],[CFNM]]/Table4[[#This Row],[CAREA]]</f>
        <v>0.10752013601751202</v>
      </c>
      <c r="U13">
        <v>2.16533</v>
      </c>
      <c r="V13">
        <f>-(Table5[[#This Row],[time]]-2)*2</f>
        <v>-0.33065999999999995</v>
      </c>
      <c r="W13">
        <v>81.874600000000001</v>
      </c>
      <c r="X13">
        <v>17.941600000000001</v>
      </c>
      <c r="Y13">
        <f>Table5[[#This Row],[CFNM]]/Table5[[#This Row],[CAREA]]</f>
        <v>0.21913511638530145</v>
      </c>
      <c r="Z13">
        <v>2.16533</v>
      </c>
      <c r="AA13">
        <f>-(Table6[[#This Row],[time]]-2)*2</f>
        <v>-0.33065999999999995</v>
      </c>
      <c r="AB13">
        <v>88.884</v>
      </c>
      <c r="AC13">
        <v>26.277799999999999</v>
      </c>
      <c r="AD13">
        <f>Table6[[#This Row],[CFNM]]/Table6[[#This Row],[CAREA]]</f>
        <v>0.29564151028306557</v>
      </c>
      <c r="AE13">
        <v>2.16533</v>
      </c>
      <c r="AF13">
        <f>-(Table7[[#This Row],[time]]-2)*2</f>
        <v>-0.33065999999999995</v>
      </c>
      <c r="AG13">
        <v>78.848500000000001</v>
      </c>
      <c r="AH13">
        <v>26.391500000000001</v>
      </c>
      <c r="AI13">
        <f>Table7[[#This Row],[CFNM]]/Table7[[#This Row],[CAREA]]</f>
        <v>0.33471150370647507</v>
      </c>
      <c r="AJ13">
        <v>2.16533</v>
      </c>
      <c r="AK13">
        <f>-(Table8[[#This Row],[time]]-2)*2</f>
        <v>-0.33065999999999995</v>
      </c>
      <c r="AL13">
        <v>82.865799999999993</v>
      </c>
      <c r="AM13">
        <v>27.454000000000001</v>
      </c>
      <c r="AN13">
        <f>Table8[[#This Row],[CFNM]]/Table8[[#This Row],[CAREA]]</f>
        <v>0.33130676346574828</v>
      </c>
    </row>
    <row r="14" spans="1:40" x14ac:dyDescent="0.3">
      <c r="A14">
        <v>2.2246999999999999</v>
      </c>
      <c r="B14">
        <f>-(Table1[[#This Row],[time]]-2)*2</f>
        <v>-0.4493999999999998</v>
      </c>
      <c r="C14">
        <v>88.344300000000004</v>
      </c>
      <c r="D14">
        <v>12.7182</v>
      </c>
      <c r="E14">
        <f>Table1[[#This Row],[CFNM]]/Table1[[#This Row],[CAREA]]</f>
        <v>0.14396174965447683</v>
      </c>
      <c r="F14">
        <v>2.2246999999999999</v>
      </c>
      <c r="G14">
        <f>-(Table2[[#This Row],[time]]-2)*2</f>
        <v>-0.4493999999999998</v>
      </c>
      <c r="H14">
        <v>93.590999999999994</v>
      </c>
      <c r="I14">
        <v>3.5708099999999998</v>
      </c>
      <c r="J14">
        <f>Table2[[#This Row],[CFNM]]/Table2[[#This Row],[CAREA]]</f>
        <v>3.8153348078340865E-2</v>
      </c>
      <c r="K14">
        <v>2.2246999999999999</v>
      </c>
      <c r="L14">
        <f>-(Table3[[#This Row],[time]]-2)*2</f>
        <v>-0.4493999999999998</v>
      </c>
      <c r="M14">
        <v>87.8005</v>
      </c>
      <c r="N14">
        <v>7.3877100000000002</v>
      </c>
      <c r="O14">
        <f>Table3[[#This Row],[CFNM]]/Table3[[#This Row],[CAREA]]</f>
        <v>8.414200374713128E-2</v>
      </c>
      <c r="P14">
        <v>2.2246999999999999</v>
      </c>
      <c r="Q14">
        <f>-(Table4[[#This Row],[time]]-2)*2</f>
        <v>-0.4493999999999998</v>
      </c>
      <c r="R14">
        <v>86.329300000000003</v>
      </c>
      <c r="S14">
        <v>11.2224</v>
      </c>
      <c r="T14">
        <f>Table4[[#This Row],[CFNM]]/Table4[[#This Row],[CAREA]]</f>
        <v>0.12999526232692724</v>
      </c>
      <c r="U14">
        <v>2.2246999999999999</v>
      </c>
      <c r="V14">
        <f>-(Table5[[#This Row],[time]]-2)*2</f>
        <v>-0.4493999999999998</v>
      </c>
      <c r="W14">
        <v>81.739199999999997</v>
      </c>
      <c r="X14">
        <v>22.744599999999998</v>
      </c>
      <c r="Y14">
        <f>Table5[[#This Row],[CFNM]]/Table5[[#This Row],[CAREA]]</f>
        <v>0.27825816743985748</v>
      </c>
      <c r="Z14">
        <v>2.2246999999999999</v>
      </c>
      <c r="AA14">
        <f>-(Table6[[#This Row],[time]]-2)*2</f>
        <v>-0.4493999999999998</v>
      </c>
      <c r="AB14">
        <v>89.29</v>
      </c>
      <c r="AC14">
        <v>32.189300000000003</v>
      </c>
      <c r="AD14">
        <f>Table6[[#This Row],[CFNM]]/Table6[[#This Row],[CAREA]]</f>
        <v>0.36050285586291858</v>
      </c>
      <c r="AE14">
        <v>2.2246999999999999</v>
      </c>
      <c r="AF14">
        <f>-(Table7[[#This Row],[time]]-2)*2</f>
        <v>-0.4493999999999998</v>
      </c>
      <c r="AG14">
        <v>79.3035</v>
      </c>
      <c r="AH14">
        <v>29.492799999999999</v>
      </c>
      <c r="AI14">
        <f>Table7[[#This Row],[CFNM]]/Table7[[#This Row],[CAREA]]</f>
        <v>0.37189783553058819</v>
      </c>
      <c r="AJ14">
        <v>2.2246999999999999</v>
      </c>
      <c r="AK14">
        <f>-(Table8[[#This Row],[time]]-2)*2</f>
        <v>-0.4493999999999998</v>
      </c>
      <c r="AL14">
        <v>82.585700000000003</v>
      </c>
      <c r="AM14">
        <v>31.574000000000002</v>
      </c>
      <c r="AN14">
        <f>Table8[[#This Row],[CFNM]]/Table8[[#This Row],[CAREA]]</f>
        <v>0.38231800420653939</v>
      </c>
    </row>
    <row r="15" spans="1:40" x14ac:dyDescent="0.3">
      <c r="A15">
        <v>2.2668900000000001</v>
      </c>
      <c r="B15">
        <f>-(Table1[[#This Row],[time]]-2)*2</f>
        <v>-0.53378000000000014</v>
      </c>
      <c r="C15">
        <v>88.208200000000005</v>
      </c>
      <c r="D15">
        <v>13.187200000000001</v>
      </c>
      <c r="E15">
        <f>Table1[[#This Row],[CFNM]]/Table1[[#This Row],[CAREA]]</f>
        <v>0.1495008400579538</v>
      </c>
      <c r="F15">
        <v>2.2668900000000001</v>
      </c>
      <c r="G15">
        <f>-(Table2[[#This Row],[time]]-2)*2</f>
        <v>-0.53378000000000014</v>
      </c>
      <c r="H15">
        <v>93.44</v>
      </c>
      <c r="I15">
        <v>3.8244699999999998</v>
      </c>
      <c r="J15">
        <f>Table2[[#This Row],[CFNM]]/Table2[[#This Row],[CAREA]]</f>
        <v>4.0929687499999999E-2</v>
      </c>
      <c r="K15">
        <v>2.2668900000000001</v>
      </c>
      <c r="L15">
        <f>-(Table3[[#This Row],[time]]-2)*2</f>
        <v>-0.53378000000000014</v>
      </c>
      <c r="M15">
        <v>87.850200000000001</v>
      </c>
      <c r="N15">
        <v>8.0612399999999997</v>
      </c>
      <c r="O15">
        <f>Table3[[#This Row],[CFNM]]/Table3[[#This Row],[CAREA]]</f>
        <v>9.1761202592595112E-2</v>
      </c>
      <c r="P15">
        <v>2.2668900000000001</v>
      </c>
      <c r="Q15">
        <f>-(Table4[[#This Row],[time]]-2)*2</f>
        <v>-0.53378000000000014</v>
      </c>
      <c r="R15">
        <v>86.410899999999998</v>
      </c>
      <c r="S15">
        <v>12.1686</v>
      </c>
      <c r="T15">
        <f>Table4[[#This Row],[CFNM]]/Table4[[#This Row],[CAREA]]</f>
        <v>0.14082251197476245</v>
      </c>
      <c r="U15">
        <v>2.2668900000000001</v>
      </c>
      <c r="V15">
        <f>-(Table5[[#This Row],[time]]-2)*2</f>
        <v>-0.53378000000000014</v>
      </c>
      <c r="W15">
        <v>81.473799999999997</v>
      </c>
      <c r="X15">
        <v>24.541499999999999</v>
      </c>
      <c r="Y15">
        <f>Table5[[#This Row],[CFNM]]/Table5[[#This Row],[CAREA]]</f>
        <v>0.30121953315053429</v>
      </c>
      <c r="Z15">
        <v>2.2668900000000001</v>
      </c>
      <c r="AA15">
        <f>-(Table6[[#This Row],[time]]-2)*2</f>
        <v>-0.53378000000000014</v>
      </c>
      <c r="AB15">
        <v>88.947400000000002</v>
      </c>
      <c r="AC15">
        <v>34.459499999999998</v>
      </c>
      <c r="AD15">
        <f>Table6[[#This Row],[CFNM]]/Table6[[#This Row],[CAREA]]</f>
        <v>0.38741435949786052</v>
      </c>
      <c r="AE15">
        <v>2.2668900000000001</v>
      </c>
      <c r="AF15">
        <f>-(Table7[[#This Row],[time]]-2)*2</f>
        <v>-0.53378000000000014</v>
      </c>
      <c r="AG15">
        <v>79.483500000000006</v>
      </c>
      <c r="AH15">
        <v>30.947299999999998</v>
      </c>
      <c r="AI15">
        <f>Table7[[#This Row],[CFNM]]/Table7[[#This Row],[CAREA]]</f>
        <v>0.38935502336963013</v>
      </c>
      <c r="AJ15">
        <v>2.2668900000000001</v>
      </c>
      <c r="AK15">
        <f>-(Table8[[#This Row],[time]]-2)*2</f>
        <v>-0.53378000000000014</v>
      </c>
      <c r="AL15">
        <v>82.462000000000003</v>
      </c>
      <c r="AM15">
        <v>33.470799999999997</v>
      </c>
      <c r="AN15">
        <f>Table8[[#This Row],[CFNM]]/Table8[[#This Row],[CAREA]]</f>
        <v>0.40589362372971788</v>
      </c>
    </row>
    <row r="16" spans="1:40" x14ac:dyDescent="0.3">
      <c r="A16">
        <v>2.3262700000000001</v>
      </c>
      <c r="B16">
        <f>-(Table1[[#This Row],[time]]-2)*2</f>
        <v>-0.65254000000000012</v>
      </c>
      <c r="C16">
        <v>87.895700000000005</v>
      </c>
      <c r="D16">
        <v>14.385899999999999</v>
      </c>
      <c r="E16">
        <f>Table1[[#This Row],[CFNM]]/Table1[[#This Row],[CAREA]]</f>
        <v>0.16367012265673975</v>
      </c>
      <c r="F16">
        <v>2.3262700000000001</v>
      </c>
      <c r="G16">
        <f>-(Table2[[#This Row],[time]]-2)*2</f>
        <v>-0.65254000000000012</v>
      </c>
      <c r="H16">
        <v>93.169600000000003</v>
      </c>
      <c r="I16">
        <v>4.7722199999999999</v>
      </c>
      <c r="J16">
        <f>Table2[[#This Row],[CFNM]]/Table2[[#This Row],[CAREA]]</f>
        <v>5.1220784461884564E-2</v>
      </c>
      <c r="K16">
        <v>2.3262700000000001</v>
      </c>
      <c r="L16">
        <f>-(Table3[[#This Row],[time]]-2)*2</f>
        <v>-0.65254000000000012</v>
      </c>
      <c r="M16">
        <v>87.9833</v>
      </c>
      <c r="N16">
        <v>9.7615400000000001</v>
      </c>
      <c r="O16">
        <f>Table3[[#This Row],[CFNM]]/Table3[[#This Row],[CAREA]]</f>
        <v>0.1109476457464087</v>
      </c>
      <c r="P16">
        <v>2.3262700000000001</v>
      </c>
      <c r="Q16">
        <f>-(Table4[[#This Row],[time]]-2)*2</f>
        <v>-0.65254000000000012</v>
      </c>
      <c r="R16">
        <v>86.810500000000005</v>
      </c>
      <c r="S16">
        <v>14.6387</v>
      </c>
      <c r="T16">
        <f>Table4[[#This Row],[CFNM]]/Table4[[#This Row],[CAREA]]</f>
        <v>0.16862821893664937</v>
      </c>
      <c r="U16">
        <v>2.3262700000000001</v>
      </c>
      <c r="V16">
        <f>-(Table5[[#This Row],[time]]-2)*2</f>
        <v>-0.65254000000000012</v>
      </c>
      <c r="W16">
        <v>80.640799999999999</v>
      </c>
      <c r="X16">
        <v>28.3262</v>
      </c>
      <c r="Y16">
        <f>Table5[[#This Row],[CFNM]]/Table5[[#This Row],[CAREA]]</f>
        <v>0.35126387635043305</v>
      </c>
      <c r="Z16">
        <v>2.3262700000000001</v>
      </c>
      <c r="AA16">
        <f>-(Table6[[#This Row],[time]]-2)*2</f>
        <v>-0.65254000000000012</v>
      </c>
      <c r="AB16">
        <v>88.712299999999999</v>
      </c>
      <c r="AC16">
        <v>39.555399999999999</v>
      </c>
      <c r="AD16">
        <f>Table6[[#This Row],[CFNM]]/Table6[[#This Row],[CAREA]]</f>
        <v>0.44588405440959145</v>
      </c>
      <c r="AE16">
        <v>2.3262700000000001</v>
      </c>
      <c r="AF16">
        <f>-(Table7[[#This Row],[time]]-2)*2</f>
        <v>-0.65254000000000012</v>
      </c>
      <c r="AG16">
        <v>79.844099999999997</v>
      </c>
      <c r="AH16">
        <v>34.938800000000001</v>
      </c>
      <c r="AI16">
        <f>Table7[[#This Row],[CFNM]]/Table7[[#This Row],[CAREA]]</f>
        <v>0.43758774912610954</v>
      </c>
      <c r="AJ16">
        <v>2.3262700000000001</v>
      </c>
      <c r="AK16">
        <f>-(Table8[[#This Row],[time]]-2)*2</f>
        <v>-0.65254000000000012</v>
      </c>
      <c r="AL16">
        <v>82.158600000000007</v>
      </c>
      <c r="AM16">
        <v>38.216000000000001</v>
      </c>
      <c r="AN16">
        <f>Table8[[#This Row],[CFNM]]/Table8[[#This Row],[CAREA]]</f>
        <v>0.4651491140306675</v>
      </c>
    </row>
    <row r="17" spans="1:40" x14ac:dyDescent="0.3">
      <c r="A17">
        <v>2.3684599999999998</v>
      </c>
      <c r="B17">
        <f>-(Table1[[#This Row],[time]]-2)*2</f>
        <v>-0.73691999999999958</v>
      </c>
      <c r="C17">
        <v>87.526899999999998</v>
      </c>
      <c r="D17">
        <v>15.033200000000001</v>
      </c>
      <c r="E17">
        <f>Table1[[#This Row],[CFNM]]/Table1[[#This Row],[CAREA]]</f>
        <v>0.17175519754498333</v>
      </c>
      <c r="F17">
        <v>2.3684599999999998</v>
      </c>
      <c r="G17">
        <f>-(Table2[[#This Row],[time]]-2)*2</f>
        <v>-0.73691999999999958</v>
      </c>
      <c r="H17">
        <v>92.963899999999995</v>
      </c>
      <c r="I17">
        <v>5.3398199999999996</v>
      </c>
      <c r="J17">
        <f>Table2[[#This Row],[CFNM]]/Table2[[#This Row],[CAREA]]</f>
        <v>5.7439715846688874E-2</v>
      </c>
      <c r="K17">
        <v>2.3684599999999998</v>
      </c>
      <c r="L17">
        <f>-(Table3[[#This Row],[time]]-2)*2</f>
        <v>-0.73691999999999958</v>
      </c>
      <c r="M17">
        <v>88.065899999999999</v>
      </c>
      <c r="N17">
        <v>10.7197</v>
      </c>
      <c r="O17">
        <f>Table3[[#This Row],[CFNM]]/Table3[[#This Row],[CAREA]]</f>
        <v>0.12172361833581442</v>
      </c>
      <c r="P17">
        <v>2.3684599999999998</v>
      </c>
      <c r="Q17">
        <f>-(Table4[[#This Row],[time]]-2)*2</f>
        <v>-0.73691999999999958</v>
      </c>
      <c r="R17">
        <v>86.884100000000004</v>
      </c>
      <c r="S17">
        <v>16.011500000000002</v>
      </c>
      <c r="T17">
        <f>Table4[[#This Row],[CFNM]]/Table4[[#This Row],[CAREA]]</f>
        <v>0.18428573237220619</v>
      </c>
      <c r="U17">
        <v>2.3684599999999998</v>
      </c>
      <c r="V17">
        <f>-(Table5[[#This Row],[time]]-2)*2</f>
        <v>-0.73691999999999958</v>
      </c>
      <c r="W17">
        <v>79.712100000000007</v>
      </c>
      <c r="X17">
        <v>30.17</v>
      </c>
      <c r="Y17">
        <f>Table5[[#This Row],[CFNM]]/Table5[[#This Row],[CAREA]]</f>
        <v>0.37848708038051937</v>
      </c>
      <c r="Z17">
        <v>2.3684599999999998</v>
      </c>
      <c r="AA17">
        <f>-(Table6[[#This Row],[time]]-2)*2</f>
        <v>-0.73691999999999958</v>
      </c>
      <c r="AB17">
        <v>88.221800000000002</v>
      </c>
      <c r="AC17">
        <v>42.209099999999999</v>
      </c>
      <c r="AD17">
        <f>Table6[[#This Row],[CFNM]]/Table6[[#This Row],[CAREA]]</f>
        <v>0.47844296987819335</v>
      </c>
      <c r="AE17">
        <v>2.3684599999999998</v>
      </c>
      <c r="AF17">
        <f>-(Table7[[#This Row],[time]]-2)*2</f>
        <v>-0.73691999999999958</v>
      </c>
      <c r="AG17">
        <v>80.016499999999994</v>
      </c>
      <c r="AH17">
        <v>37.328000000000003</v>
      </c>
      <c r="AI17">
        <f>Table7[[#This Row],[CFNM]]/Table7[[#This Row],[CAREA]]</f>
        <v>0.46650378359463368</v>
      </c>
      <c r="AJ17">
        <v>2.3684599999999998</v>
      </c>
      <c r="AK17">
        <f>-(Table8[[#This Row],[time]]-2)*2</f>
        <v>-0.73691999999999958</v>
      </c>
      <c r="AL17">
        <v>82.004599999999996</v>
      </c>
      <c r="AM17">
        <v>40.762099999999997</v>
      </c>
      <c r="AN17">
        <f>Table8[[#This Row],[CFNM]]/Table8[[#This Row],[CAREA]]</f>
        <v>0.49707089602290599</v>
      </c>
    </row>
    <row r="18" spans="1:40" x14ac:dyDescent="0.3">
      <c r="A18">
        <v>2.4278300000000002</v>
      </c>
      <c r="B18">
        <f>-(Table1[[#This Row],[time]]-2)*2</f>
        <v>-0.85566000000000031</v>
      </c>
      <c r="C18">
        <v>87.329599999999999</v>
      </c>
      <c r="D18">
        <v>15.904199999999999</v>
      </c>
      <c r="E18">
        <f>Table1[[#This Row],[CFNM]]/Table1[[#This Row],[CAREA]]</f>
        <v>0.18211694545721038</v>
      </c>
      <c r="F18">
        <v>2.4278300000000002</v>
      </c>
      <c r="G18">
        <f>-(Table2[[#This Row],[time]]-2)*2</f>
        <v>-0.85566000000000031</v>
      </c>
      <c r="H18">
        <v>92.900700000000001</v>
      </c>
      <c r="I18">
        <v>6.1686300000000003</v>
      </c>
      <c r="J18">
        <f>Table2[[#This Row],[CFNM]]/Table2[[#This Row],[CAREA]]</f>
        <v>6.640025317354982E-2</v>
      </c>
      <c r="K18">
        <v>2.4278300000000002</v>
      </c>
      <c r="L18">
        <f>-(Table3[[#This Row],[time]]-2)*2</f>
        <v>-0.85566000000000031</v>
      </c>
      <c r="M18">
        <v>88.202699999999993</v>
      </c>
      <c r="N18">
        <v>12.1355</v>
      </c>
      <c r="O18">
        <f>Table3[[#This Row],[CFNM]]/Table3[[#This Row],[CAREA]]</f>
        <v>0.1375864911164851</v>
      </c>
      <c r="P18">
        <v>2.4278300000000002</v>
      </c>
      <c r="Q18">
        <f>-(Table4[[#This Row],[time]]-2)*2</f>
        <v>-0.85566000000000031</v>
      </c>
      <c r="R18">
        <v>87.016000000000005</v>
      </c>
      <c r="S18">
        <v>17.972999999999999</v>
      </c>
      <c r="T18">
        <f>Table4[[#This Row],[CFNM]]/Table4[[#This Row],[CAREA]]</f>
        <v>0.20654822101682446</v>
      </c>
      <c r="U18">
        <v>2.4278300000000002</v>
      </c>
      <c r="V18">
        <f>-(Table5[[#This Row],[time]]-2)*2</f>
        <v>-0.85566000000000031</v>
      </c>
      <c r="W18">
        <v>79.072800000000001</v>
      </c>
      <c r="X18">
        <v>32.521700000000003</v>
      </c>
      <c r="Y18">
        <f>Table5[[#This Row],[CFNM]]/Table5[[#This Row],[CAREA]]</f>
        <v>0.4112880788336824</v>
      </c>
      <c r="Z18">
        <v>2.4278300000000002</v>
      </c>
      <c r="AA18">
        <f>-(Table6[[#This Row],[time]]-2)*2</f>
        <v>-0.85566000000000031</v>
      </c>
      <c r="AB18">
        <v>87.538899999999998</v>
      </c>
      <c r="AC18">
        <v>45.727400000000003</v>
      </c>
      <c r="AD18">
        <f>Table6[[#This Row],[CFNM]]/Table6[[#This Row],[CAREA]]</f>
        <v>0.52236662786486932</v>
      </c>
      <c r="AE18">
        <v>2.4278300000000002</v>
      </c>
      <c r="AF18">
        <f>-(Table7[[#This Row],[time]]-2)*2</f>
        <v>-0.85566000000000031</v>
      </c>
      <c r="AG18">
        <v>80.181399999999996</v>
      </c>
      <c r="AH18">
        <v>40.732799999999997</v>
      </c>
      <c r="AI18">
        <f>Table7[[#This Row],[CFNM]]/Table7[[#This Row],[CAREA]]</f>
        <v>0.50800809165217864</v>
      </c>
      <c r="AJ18">
        <v>2.4278300000000002</v>
      </c>
      <c r="AK18">
        <f>-(Table8[[#This Row],[time]]-2)*2</f>
        <v>-0.85566000000000031</v>
      </c>
      <c r="AL18">
        <v>81.189800000000005</v>
      </c>
      <c r="AM18">
        <v>44.186199999999999</v>
      </c>
      <c r="AN18">
        <f>Table8[[#This Row],[CFNM]]/Table8[[#This Row],[CAREA]]</f>
        <v>0.54423338892323914</v>
      </c>
    </row>
    <row r="19" spans="1:40" x14ac:dyDescent="0.3">
      <c r="A19">
        <v>2.4542000000000002</v>
      </c>
      <c r="B19">
        <f>-(Table1[[#This Row],[time]]-2)*2</f>
        <v>-0.90840000000000032</v>
      </c>
      <c r="C19">
        <v>87.046199999999999</v>
      </c>
      <c r="D19">
        <v>16.8797</v>
      </c>
      <c r="E19">
        <f>Table1[[#This Row],[CFNM]]/Table1[[#This Row],[CAREA]]</f>
        <v>0.19391656384770387</v>
      </c>
      <c r="F19">
        <v>2.4542000000000002</v>
      </c>
      <c r="G19">
        <f>-(Table2[[#This Row],[time]]-2)*2</f>
        <v>-0.90840000000000032</v>
      </c>
      <c r="H19">
        <v>92.843100000000007</v>
      </c>
      <c r="I19">
        <v>7.0533799999999998</v>
      </c>
      <c r="J19">
        <f>Table2[[#This Row],[CFNM]]/Table2[[#This Row],[CAREA]]</f>
        <v>7.597096607071499E-2</v>
      </c>
      <c r="K19">
        <v>2.4542000000000002</v>
      </c>
      <c r="L19">
        <f>-(Table3[[#This Row],[time]]-2)*2</f>
        <v>-0.90840000000000032</v>
      </c>
      <c r="M19">
        <v>88.421599999999998</v>
      </c>
      <c r="N19">
        <v>13.907</v>
      </c>
      <c r="O19">
        <f>Table3[[#This Row],[CFNM]]/Table3[[#This Row],[CAREA]]</f>
        <v>0.1572805739773992</v>
      </c>
      <c r="P19">
        <v>2.4542000000000002</v>
      </c>
      <c r="Q19">
        <f>-(Table4[[#This Row],[time]]-2)*2</f>
        <v>-0.90840000000000032</v>
      </c>
      <c r="R19">
        <v>87.205600000000004</v>
      </c>
      <c r="S19">
        <v>20.2151</v>
      </c>
      <c r="T19">
        <f>Table4[[#This Row],[CFNM]]/Table4[[#This Row],[CAREA]]</f>
        <v>0.23180965442586254</v>
      </c>
      <c r="U19">
        <v>2.4542000000000002</v>
      </c>
      <c r="V19">
        <f>-(Table5[[#This Row],[time]]-2)*2</f>
        <v>-0.90840000000000032</v>
      </c>
      <c r="W19">
        <v>78.109700000000004</v>
      </c>
      <c r="X19">
        <v>35.213999999999999</v>
      </c>
      <c r="Y19">
        <f>Table5[[#This Row],[CFNM]]/Table5[[#This Row],[CAREA]]</f>
        <v>0.45082749005565248</v>
      </c>
      <c r="Z19">
        <v>2.4542000000000002</v>
      </c>
      <c r="AA19">
        <f>-(Table6[[#This Row],[time]]-2)*2</f>
        <v>-0.90840000000000032</v>
      </c>
      <c r="AB19">
        <v>86.723699999999994</v>
      </c>
      <c r="AC19">
        <v>49.471200000000003</v>
      </c>
      <c r="AD19">
        <f>Table6[[#This Row],[CFNM]]/Table6[[#This Row],[CAREA]]</f>
        <v>0.5704461410202748</v>
      </c>
      <c r="AE19">
        <v>2.4542000000000002</v>
      </c>
      <c r="AF19">
        <f>-(Table7[[#This Row],[time]]-2)*2</f>
        <v>-0.90840000000000032</v>
      </c>
      <c r="AG19">
        <v>80.204300000000003</v>
      </c>
      <c r="AH19">
        <v>44.584400000000002</v>
      </c>
      <c r="AI19">
        <f>Table7[[#This Row],[CFNM]]/Table7[[#This Row],[CAREA]]</f>
        <v>0.55588540764023875</v>
      </c>
      <c r="AJ19">
        <v>2.4542000000000002</v>
      </c>
      <c r="AK19">
        <f>-(Table8[[#This Row],[time]]-2)*2</f>
        <v>-0.90840000000000032</v>
      </c>
      <c r="AL19">
        <v>81.011600000000001</v>
      </c>
      <c r="AM19">
        <v>48.034799999999997</v>
      </c>
      <c r="AN19">
        <f>Table8[[#This Row],[CFNM]]/Table8[[#This Row],[CAREA]]</f>
        <v>0.59293730774358233</v>
      </c>
    </row>
    <row r="20" spans="1:40" x14ac:dyDescent="0.3">
      <c r="A20">
        <v>2.5061499999999999</v>
      </c>
      <c r="B20">
        <f>-(Table1[[#This Row],[time]]-2)*2</f>
        <v>-1.0122999999999998</v>
      </c>
      <c r="C20">
        <v>86.986599999999996</v>
      </c>
      <c r="D20">
        <v>17.7742</v>
      </c>
      <c r="E20">
        <f>Table1[[#This Row],[CFNM]]/Table1[[#This Row],[CAREA]]</f>
        <v>0.20433262134627633</v>
      </c>
      <c r="F20">
        <v>2.5061499999999999</v>
      </c>
      <c r="G20">
        <f>-(Table2[[#This Row],[time]]-2)*2</f>
        <v>-1.0122999999999998</v>
      </c>
      <c r="H20">
        <v>92.800399999999996</v>
      </c>
      <c r="I20">
        <v>7.89642</v>
      </c>
      <c r="J20">
        <f>Table2[[#This Row],[CFNM]]/Table2[[#This Row],[CAREA]]</f>
        <v>8.5090365989801769E-2</v>
      </c>
      <c r="K20">
        <v>2.5061499999999999</v>
      </c>
      <c r="L20">
        <f>-(Table3[[#This Row],[time]]-2)*2</f>
        <v>-1.0122999999999998</v>
      </c>
      <c r="M20">
        <v>88.717399999999998</v>
      </c>
      <c r="N20">
        <v>15.754300000000001</v>
      </c>
      <c r="O20">
        <f>Table3[[#This Row],[CFNM]]/Table3[[#This Row],[CAREA]]</f>
        <v>0.1775784682598904</v>
      </c>
      <c r="P20">
        <v>2.5061499999999999</v>
      </c>
      <c r="Q20">
        <f>-(Table4[[#This Row],[time]]-2)*2</f>
        <v>-1.0122999999999998</v>
      </c>
      <c r="R20">
        <v>87.440899999999999</v>
      </c>
      <c r="S20">
        <v>22.477900000000002</v>
      </c>
      <c r="T20">
        <f>Table4[[#This Row],[CFNM]]/Table4[[#This Row],[CAREA]]</f>
        <v>0.25706391402650247</v>
      </c>
      <c r="U20">
        <v>2.5061499999999999</v>
      </c>
      <c r="V20">
        <f>-(Table5[[#This Row],[time]]-2)*2</f>
        <v>-1.0122999999999998</v>
      </c>
      <c r="W20">
        <v>77.240799999999993</v>
      </c>
      <c r="X20">
        <v>37.7958</v>
      </c>
      <c r="Y20">
        <f>Table5[[#This Row],[CFNM]]/Table5[[#This Row],[CAREA]]</f>
        <v>0.48932429493221202</v>
      </c>
      <c r="Z20">
        <v>2.5061499999999999</v>
      </c>
      <c r="AA20">
        <f>-(Table6[[#This Row],[time]]-2)*2</f>
        <v>-1.0122999999999998</v>
      </c>
      <c r="AB20">
        <v>85.106899999999996</v>
      </c>
      <c r="AC20">
        <v>53.042099999999998</v>
      </c>
      <c r="AD20">
        <f>Table6[[#This Row],[CFNM]]/Table6[[#This Row],[CAREA]]</f>
        <v>0.62324088881160045</v>
      </c>
      <c r="AE20">
        <v>2.5061499999999999</v>
      </c>
      <c r="AF20">
        <f>-(Table7[[#This Row],[time]]-2)*2</f>
        <v>-1.0122999999999998</v>
      </c>
      <c r="AG20">
        <v>80.090100000000007</v>
      </c>
      <c r="AH20">
        <v>48.386000000000003</v>
      </c>
      <c r="AI20">
        <f>Table7[[#This Row],[CFNM]]/Table7[[#This Row],[CAREA]]</f>
        <v>0.60414458216433742</v>
      </c>
      <c r="AJ20">
        <v>2.5061499999999999</v>
      </c>
      <c r="AK20">
        <f>-(Table8[[#This Row],[time]]-2)*2</f>
        <v>-1.0122999999999998</v>
      </c>
      <c r="AL20">
        <v>80.844200000000001</v>
      </c>
      <c r="AM20">
        <v>51.749400000000001</v>
      </c>
      <c r="AN20">
        <f>Table8[[#This Row],[CFNM]]/Table8[[#This Row],[CAREA]]</f>
        <v>0.64011271062117014</v>
      </c>
    </row>
    <row r="21" spans="1:40" x14ac:dyDescent="0.3">
      <c r="A21">
        <v>2.5507599999999999</v>
      </c>
      <c r="B21">
        <f>-(Table1[[#This Row],[time]]-2)*2</f>
        <v>-1.1015199999999998</v>
      </c>
      <c r="C21">
        <v>86.961500000000001</v>
      </c>
      <c r="D21">
        <v>18.543500000000002</v>
      </c>
      <c r="E21">
        <f>Table1[[#This Row],[CFNM]]/Table1[[#This Row],[CAREA]]</f>
        <v>0.21323804212208852</v>
      </c>
      <c r="F21">
        <v>2.5507599999999999</v>
      </c>
      <c r="G21">
        <f>-(Table2[[#This Row],[time]]-2)*2</f>
        <v>-1.1015199999999998</v>
      </c>
      <c r="H21">
        <v>92.781300000000002</v>
      </c>
      <c r="I21">
        <v>8.6461199999999998</v>
      </c>
      <c r="J21">
        <f>Table2[[#This Row],[CFNM]]/Table2[[#This Row],[CAREA]]</f>
        <v>9.318817477228708E-2</v>
      </c>
      <c r="K21">
        <v>2.5507599999999999</v>
      </c>
      <c r="L21">
        <f>-(Table3[[#This Row],[time]]-2)*2</f>
        <v>-1.1015199999999998</v>
      </c>
      <c r="M21">
        <v>88.941100000000006</v>
      </c>
      <c r="N21">
        <v>17.5288</v>
      </c>
      <c r="O21">
        <f>Table3[[#This Row],[CFNM]]/Table3[[#This Row],[CAREA]]</f>
        <v>0.19708323823294291</v>
      </c>
      <c r="P21">
        <v>2.5507599999999999</v>
      </c>
      <c r="Q21">
        <f>-(Table4[[#This Row],[time]]-2)*2</f>
        <v>-1.1015199999999998</v>
      </c>
      <c r="R21">
        <v>87.618700000000004</v>
      </c>
      <c r="S21">
        <v>24.591799999999999</v>
      </c>
      <c r="T21">
        <f>Table4[[#This Row],[CFNM]]/Table4[[#This Row],[CAREA]]</f>
        <v>0.28066839613004985</v>
      </c>
      <c r="U21">
        <v>2.5507599999999999</v>
      </c>
      <c r="V21">
        <f>-(Table5[[#This Row],[time]]-2)*2</f>
        <v>-1.1015199999999998</v>
      </c>
      <c r="W21">
        <v>76.2834</v>
      </c>
      <c r="X21">
        <v>40.086300000000001</v>
      </c>
      <c r="Y21">
        <f>Table5[[#This Row],[CFNM]]/Table5[[#This Row],[CAREA]]</f>
        <v>0.52549178458222889</v>
      </c>
      <c r="Z21">
        <v>2.5507599999999999</v>
      </c>
      <c r="AA21">
        <f>-(Table6[[#This Row],[time]]-2)*2</f>
        <v>-1.1015199999999998</v>
      </c>
      <c r="AB21">
        <v>84.369699999999995</v>
      </c>
      <c r="AC21">
        <v>56.210599999999999</v>
      </c>
      <c r="AD21">
        <f>Table6[[#This Row],[CFNM]]/Table6[[#This Row],[CAREA]]</f>
        <v>0.66624155354351156</v>
      </c>
      <c r="AE21">
        <v>2.5507599999999999</v>
      </c>
      <c r="AF21">
        <f>-(Table7[[#This Row],[time]]-2)*2</f>
        <v>-1.1015199999999998</v>
      </c>
      <c r="AG21">
        <v>79.888900000000007</v>
      </c>
      <c r="AH21">
        <v>51.828099999999999</v>
      </c>
      <c r="AI21">
        <f>Table7[[#This Row],[CFNM]]/Table7[[#This Row],[CAREA]]</f>
        <v>0.64875220462417171</v>
      </c>
      <c r="AJ21">
        <v>2.5507599999999999</v>
      </c>
      <c r="AK21">
        <f>-(Table8[[#This Row],[time]]-2)*2</f>
        <v>-1.1015199999999998</v>
      </c>
      <c r="AL21">
        <v>80.672399999999996</v>
      </c>
      <c r="AM21">
        <v>55.117699999999999</v>
      </c>
      <c r="AN21">
        <f>Table8[[#This Row],[CFNM]]/Table8[[#This Row],[CAREA]]</f>
        <v>0.68322871267000862</v>
      </c>
    </row>
    <row r="22" spans="1:40" x14ac:dyDescent="0.3">
      <c r="A22">
        <v>2.60453</v>
      </c>
      <c r="B22">
        <f>-(Table1[[#This Row],[time]]-2)*2</f>
        <v>-1.20906</v>
      </c>
      <c r="C22">
        <v>86.961100000000002</v>
      </c>
      <c r="D22">
        <v>19.242699999999999</v>
      </c>
      <c r="E22">
        <f>Table1[[#This Row],[CFNM]]/Table1[[#This Row],[CAREA]]</f>
        <v>0.22127939963960896</v>
      </c>
      <c r="F22">
        <v>2.60453</v>
      </c>
      <c r="G22">
        <f>-(Table2[[#This Row],[time]]-2)*2</f>
        <v>-1.20906</v>
      </c>
      <c r="H22">
        <v>92.780199999999994</v>
      </c>
      <c r="I22">
        <v>9.3595000000000006</v>
      </c>
      <c r="J22">
        <f>Table2[[#This Row],[CFNM]]/Table2[[#This Row],[CAREA]]</f>
        <v>0.10087820461693336</v>
      </c>
      <c r="K22">
        <v>2.60453</v>
      </c>
      <c r="L22">
        <f>-(Table3[[#This Row],[time]]-2)*2</f>
        <v>-1.20906</v>
      </c>
      <c r="M22">
        <v>89.203800000000001</v>
      </c>
      <c r="N22">
        <v>19.282800000000002</v>
      </c>
      <c r="O22">
        <f>Table3[[#This Row],[CFNM]]/Table3[[#This Row],[CAREA]]</f>
        <v>0.21616567904057901</v>
      </c>
      <c r="P22">
        <v>2.60453</v>
      </c>
      <c r="Q22">
        <f>-(Table4[[#This Row],[time]]-2)*2</f>
        <v>-1.20906</v>
      </c>
      <c r="R22">
        <v>87.831900000000005</v>
      </c>
      <c r="S22">
        <v>26.667300000000001</v>
      </c>
      <c r="T22">
        <f>Table4[[#This Row],[CFNM]]/Table4[[#This Row],[CAREA]]</f>
        <v>0.30361747838769287</v>
      </c>
      <c r="U22">
        <v>2.60453</v>
      </c>
      <c r="V22">
        <f>-(Table5[[#This Row],[time]]-2)*2</f>
        <v>-1.20906</v>
      </c>
      <c r="W22">
        <v>75.354100000000003</v>
      </c>
      <c r="X22">
        <v>42.301099999999998</v>
      </c>
      <c r="Y22">
        <f>Table5[[#This Row],[CFNM]]/Table5[[#This Row],[CAREA]]</f>
        <v>0.56136427878509587</v>
      </c>
      <c r="Z22">
        <v>2.60453</v>
      </c>
      <c r="AA22">
        <f>-(Table6[[#This Row],[time]]-2)*2</f>
        <v>-1.20906</v>
      </c>
      <c r="AB22">
        <v>83.625100000000003</v>
      </c>
      <c r="AC22">
        <v>59.227899999999998</v>
      </c>
      <c r="AD22">
        <f>Table6[[#This Row],[CFNM]]/Table6[[#This Row],[CAREA]]</f>
        <v>0.70825505739305539</v>
      </c>
      <c r="AE22">
        <v>2.60453</v>
      </c>
      <c r="AF22">
        <f>-(Table7[[#This Row],[time]]-2)*2</f>
        <v>-1.20906</v>
      </c>
      <c r="AG22">
        <v>79.492599999999996</v>
      </c>
      <c r="AH22">
        <v>55.144100000000002</v>
      </c>
      <c r="AI22">
        <f>Table7[[#This Row],[CFNM]]/Table7[[#This Row],[CAREA]]</f>
        <v>0.69370104890266526</v>
      </c>
      <c r="AJ22">
        <v>2.60453</v>
      </c>
      <c r="AK22">
        <f>-(Table8[[#This Row],[time]]-2)*2</f>
        <v>-1.20906</v>
      </c>
      <c r="AL22">
        <v>80.487200000000001</v>
      </c>
      <c r="AM22">
        <v>58.330100000000002</v>
      </c>
      <c r="AN22">
        <f>Table8[[#This Row],[CFNM]]/Table8[[#This Row],[CAREA]]</f>
        <v>0.72471274935641938</v>
      </c>
    </row>
    <row r="23" spans="1:40" x14ac:dyDescent="0.3">
      <c r="A23">
        <v>2.65273</v>
      </c>
      <c r="B23">
        <f>-(Table1[[#This Row],[time]]-2)*2</f>
        <v>-1.3054600000000001</v>
      </c>
      <c r="C23">
        <v>86.996700000000004</v>
      </c>
      <c r="D23">
        <v>20.040700000000001</v>
      </c>
      <c r="E23">
        <f>Table1[[#This Row],[CFNM]]/Table1[[#This Row],[CAREA]]</f>
        <v>0.23036161141744457</v>
      </c>
      <c r="F23">
        <v>2.65273</v>
      </c>
      <c r="G23">
        <f>-(Table2[[#This Row],[time]]-2)*2</f>
        <v>-1.3054600000000001</v>
      </c>
      <c r="H23">
        <v>92.835599999999999</v>
      </c>
      <c r="I23">
        <v>10.382400000000001</v>
      </c>
      <c r="J23">
        <f>Table2[[#This Row],[CFNM]]/Table2[[#This Row],[CAREA]]</f>
        <v>0.11183640758502127</v>
      </c>
      <c r="K23">
        <v>2.65273</v>
      </c>
      <c r="L23">
        <f>-(Table3[[#This Row],[time]]-2)*2</f>
        <v>-1.3054600000000001</v>
      </c>
      <c r="M23">
        <v>89.394900000000007</v>
      </c>
      <c r="N23">
        <v>21.485299999999999</v>
      </c>
      <c r="O23">
        <f>Table3[[#This Row],[CFNM]]/Table3[[#This Row],[CAREA]]</f>
        <v>0.24034145124610012</v>
      </c>
      <c r="P23">
        <v>2.65273</v>
      </c>
      <c r="Q23">
        <f>-(Table4[[#This Row],[time]]-2)*2</f>
        <v>-1.3054600000000001</v>
      </c>
      <c r="R23">
        <v>88.052899999999994</v>
      </c>
      <c r="S23">
        <v>29.4605</v>
      </c>
      <c r="T23">
        <f>Table4[[#This Row],[CFNM]]/Table4[[#This Row],[CAREA]]</f>
        <v>0.33457728251993973</v>
      </c>
      <c r="U23">
        <v>2.65273</v>
      </c>
      <c r="V23">
        <f>-(Table5[[#This Row],[time]]-2)*2</f>
        <v>-1.3054600000000001</v>
      </c>
      <c r="W23">
        <v>74.243099999999998</v>
      </c>
      <c r="X23">
        <v>45.5199</v>
      </c>
      <c r="Y23">
        <f>Table5[[#This Row],[CFNM]]/Table5[[#This Row],[CAREA]]</f>
        <v>0.6131196030338173</v>
      </c>
      <c r="Z23">
        <v>2.65273</v>
      </c>
      <c r="AA23">
        <f>-(Table6[[#This Row],[time]]-2)*2</f>
        <v>-1.3054600000000001</v>
      </c>
      <c r="AB23">
        <v>82.742500000000007</v>
      </c>
      <c r="AC23">
        <v>63.635199999999998</v>
      </c>
      <c r="AD23">
        <f>Table6[[#This Row],[CFNM]]/Table6[[#This Row],[CAREA]]</f>
        <v>0.76907514276218381</v>
      </c>
      <c r="AE23">
        <v>2.65273</v>
      </c>
      <c r="AF23">
        <f>-(Table7[[#This Row],[time]]-2)*2</f>
        <v>-1.3054600000000001</v>
      </c>
      <c r="AG23">
        <v>78.746099999999998</v>
      </c>
      <c r="AH23">
        <v>59.344700000000003</v>
      </c>
      <c r="AI23">
        <f>Table7[[#This Row],[CFNM]]/Table7[[#This Row],[CAREA]]</f>
        <v>0.75362081423714955</v>
      </c>
      <c r="AJ23">
        <v>2.65273</v>
      </c>
      <c r="AK23">
        <f>-(Table8[[#This Row],[time]]-2)*2</f>
        <v>-1.3054600000000001</v>
      </c>
      <c r="AL23">
        <v>79.063599999999994</v>
      </c>
      <c r="AM23">
        <v>62.367600000000003</v>
      </c>
      <c r="AN23">
        <f>Table8[[#This Row],[CFNM]]/Table8[[#This Row],[CAREA]]</f>
        <v>0.78882823448464279</v>
      </c>
    </row>
    <row r="24" spans="1:40" x14ac:dyDescent="0.3">
      <c r="A24">
        <v>2.7006199999999998</v>
      </c>
      <c r="B24">
        <f>-(Table1[[#This Row],[time]]-2)*2</f>
        <v>-1.4012399999999996</v>
      </c>
      <c r="C24">
        <v>87.043099999999995</v>
      </c>
      <c r="D24">
        <v>20.701000000000001</v>
      </c>
      <c r="E24">
        <f>Table1[[#This Row],[CFNM]]/Table1[[#This Row],[CAREA]]</f>
        <v>0.2378247098276601</v>
      </c>
      <c r="F24">
        <v>2.7006199999999998</v>
      </c>
      <c r="G24">
        <f>-(Table2[[#This Row],[time]]-2)*2</f>
        <v>-1.4012399999999996</v>
      </c>
      <c r="H24">
        <v>92.911299999999997</v>
      </c>
      <c r="I24">
        <v>11.2257</v>
      </c>
      <c r="J24">
        <f>Table2[[#This Row],[CFNM]]/Table2[[#This Row],[CAREA]]</f>
        <v>0.12082168692075129</v>
      </c>
      <c r="K24">
        <v>2.7006199999999998</v>
      </c>
      <c r="L24">
        <f>-(Table3[[#This Row],[time]]-2)*2</f>
        <v>-1.4012399999999996</v>
      </c>
      <c r="M24">
        <v>89.375500000000002</v>
      </c>
      <c r="N24">
        <v>23.398299999999999</v>
      </c>
      <c r="O24">
        <f>Table3[[#This Row],[CFNM]]/Table3[[#This Row],[CAREA]]</f>
        <v>0.26179769623666438</v>
      </c>
      <c r="P24">
        <v>2.7006199999999998</v>
      </c>
      <c r="Q24">
        <f>-(Table4[[#This Row],[time]]-2)*2</f>
        <v>-1.4012399999999996</v>
      </c>
      <c r="R24">
        <v>88.499700000000004</v>
      </c>
      <c r="S24">
        <v>31.900099999999998</v>
      </c>
      <c r="T24">
        <f>Table4[[#This Row],[CFNM]]/Table4[[#This Row],[CAREA]]</f>
        <v>0.36045432922371484</v>
      </c>
      <c r="U24">
        <v>2.7006199999999998</v>
      </c>
      <c r="V24">
        <f>-(Table5[[#This Row],[time]]-2)*2</f>
        <v>-1.4012399999999996</v>
      </c>
      <c r="W24">
        <v>73.356499999999997</v>
      </c>
      <c r="X24">
        <v>48.331899999999997</v>
      </c>
      <c r="Y24">
        <f>Table5[[#This Row],[CFNM]]/Table5[[#This Row],[CAREA]]</f>
        <v>0.65886322275462983</v>
      </c>
      <c r="Z24">
        <v>2.7006199999999998</v>
      </c>
      <c r="AA24">
        <f>-(Table6[[#This Row],[time]]-2)*2</f>
        <v>-1.4012399999999996</v>
      </c>
      <c r="AB24">
        <v>81.953199999999995</v>
      </c>
      <c r="AC24">
        <v>67.465299999999999</v>
      </c>
      <c r="AD24">
        <f>Table6[[#This Row],[CFNM]]/Table6[[#This Row],[CAREA]]</f>
        <v>0.82321739724623322</v>
      </c>
      <c r="AE24">
        <v>2.7006199999999998</v>
      </c>
      <c r="AF24">
        <f>-(Table7[[#This Row],[time]]-2)*2</f>
        <v>-1.4012399999999996</v>
      </c>
      <c r="AG24">
        <v>77.997799999999998</v>
      </c>
      <c r="AH24">
        <v>62.93</v>
      </c>
      <c r="AI24">
        <f>Table7[[#This Row],[CFNM]]/Table7[[#This Row],[CAREA]]</f>
        <v>0.80681762818951308</v>
      </c>
      <c r="AJ24">
        <v>2.7006199999999998</v>
      </c>
      <c r="AK24">
        <f>-(Table8[[#This Row],[time]]-2)*2</f>
        <v>-1.4012399999999996</v>
      </c>
      <c r="AL24">
        <v>78.924700000000001</v>
      </c>
      <c r="AM24">
        <v>65.836699999999993</v>
      </c>
      <c r="AN24">
        <f>Table8[[#This Row],[CFNM]]/Table8[[#This Row],[CAREA]]</f>
        <v>0.83417105164796312</v>
      </c>
    </row>
    <row r="25" spans="1:40" x14ac:dyDescent="0.3">
      <c r="A25">
        <v>2.75176</v>
      </c>
      <c r="B25">
        <f>-(Table1[[#This Row],[time]]-2)*2</f>
        <v>-1.50352</v>
      </c>
      <c r="C25">
        <v>87.122</v>
      </c>
      <c r="D25">
        <v>21.354199999999999</v>
      </c>
      <c r="E25">
        <f>Table1[[#This Row],[CFNM]]/Table1[[#This Row],[CAREA]]</f>
        <v>0.2451068616422947</v>
      </c>
      <c r="F25">
        <v>2.75176</v>
      </c>
      <c r="G25">
        <f>-(Table2[[#This Row],[time]]-2)*2</f>
        <v>-1.50352</v>
      </c>
      <c r="H25">
        <v>93.024699999999996</v>
      </c>
      <c r="I25">
        <v>12.1052</v>
      </c>
      <c r="J25">
        <f>Table2[[#This Row],[CFNM]]/Table2[[#This Row],[CAREA]]</f>
        <v>0.13012887974914189</v>
      </c>
      <c r="K25">
        <v>2.75176</v>
      </c>
      <c r="L25">
        <f>-(Table3[[#This Row],[time]]-2)*2</f>
        <v>-1.50352</v>
      </c>
      <c r="M25">
        <v>89.311700000000002</v>
      </c>
      <c r="N25">
        <v>25.4436</v>
      </c>
      <c r="O25">
        <f>Table3[[#This Row],[CFNM]]/Table3[[#This Row],[CAREA]]</f>
        <v>0.28488540695116094</v>
      </c>
      <c r="P25">
        <v>2.75176</v>
      </c>
      <c r="Q25">
        <f>-(Table4[[#This Row],[time]]-2)*2</f>
        <v>-1.50352</v>
      </c>
      <c r="R25">
        <v>88.449299999999994</v>
      </c>
      <c r="S25">
        <v>34.461599999999997</v>
      </c>
      <c r="T25">
        <f>Table4[[#This Row],[CFNM]]/Table4[[#This Row],[CAREA]]</f>
        <v>0.38961981609803581</v>
      </c>
      <c r="U25">
        <v>2.75176</v>
      </c>
      <c r="V25">
        <f>-(Table5[[#This Row],[time]]-2)*2</f>
        <v>-1.50352</v>
      </c>
      <c r="W25">
        <v>72.384600000000006</v>
      </c>
      <c r="X25">
        <v>51.161900000000003</v>
      </c>
      <c r="Y25">
        <f>Table5[[#This Row],[CFNM]]/Table5[[#This Row],[CAREA]]</f>
        <v>0.70680642015014239</v>
      </c>
      <c r="Z25">
        <v>2.75176</v>
      </c>
      <c r="AA25">
        <f>-(Table6[[#This Row],[time]]-2)*2</f>
        <v>-1.50352</v>
      </c>
      <c r="AB25">
        <v>81.123900000000006</v>
      </c>
      <c r="AC25">
        <v>71.408600000000007</v>
      </c>
      <c r="AD25">
        <f>Table6[[#This Row],[CFNM]]/Table6[[#This Row],[CAREA]]</f>
        <v>0.88024121128298816</v>
      </c>
      <c r="AE25">
        <v>2.75176</v>
      </c>
      <c r="AF25">
        <f>-(Table7[[#This Row],[time]]-2)*2</f>
        <v>-1.50352</v>
      </c>
      <c r="AG25">
        <v>77.316699999999997</v>
      </c>
      <c r="AH25">
        <v>66.472899999999996</v>
      </c>
      <c r="AI25">
        <f>Table7[[#This Row],[CFNM]]/Table7[[#This Row],[CAREA]]</f>
        <v>0.85974828206584086</v>
      </c>
      <c r="AJ25">
        <v>2.75176</v>
      </c>
      <c r="AK25">
        <f>-(Table8[[#This Row],[time]]-2)*2</f>
        <v>-1.50352</v>
      </c>
      <c r="AL25">
        <v>78.7971</v>
      </c>
      <c r="AM25">
        <v>69.378299999999996</v>
      </c>
      <c r="AN25">
        <f>Table8[[#This Row],[CFNM]]/Table8[[#This Row],[CAREA]]</f>
        <v>0.88046768218627325</v>
      </c>
    </row>
    <row r="26" spans="1:40" x14ac:dyDescent="0.3">
      <c r="A26">
        <v>2.80444</v>
      </c>
      <c r="B26">
        <f>-(Table1[[#This Row],[time]]-2)*2</f>
        <v>-1.6088800000000001</v>
      </c>
      <c r="C26">
        <v>87.241799999999998</v>
      </c>
      <c r="D26">
        <v>22.072099999999999</v>
      </c>
      <c r="E26">
        <f>Table1[[#This Row],[CFNM]]/Table1[[#This Row],[CAREA]]</f>
        <v>0.2529991357353929</v>
      </c>
      <c r="F26">
        <v>2.80444</v>
      </c>
      <c r="G26">
        <f>-(Table2[[#This Row],[time]]-2)*2</f>
        <v>-1.6088800000000001</v>
      </c>
      <c r="H26">
        <v>93.197199999999995</v>
      </c>
      <c r="I26">
        <v>13.1523</v>
      </c>
      <c r="J26">
        <f>Table2[[#This Row],[CFNM]]/Table2[[#This Row],[CAREA]]</f>
        <v>0.14112333846939609</v>
      </c>
      <c r="K26">
        <v>2.80444</v>
      </c>
      <c r="L26">
        <f>-(Table3[[#This Row],[time]]-2)*2</f>
        <v>-1.6088800000000001</v>
      </c>
      <c r="M26">
        <v>89.658600000000007</v>
      </c>
      <c r="N26">
        <v>27.7011</v>
      </c>
      <c r="O26">
        <f>Table3[[#This Row],[CFNM]]/Table3[[#This Row],[CAREA]]</f>
        <v>0.30896199583754375</v>
      </c>
      <c r="P26">
        <v>2.80444</v>
      </c>
      <c r="Q26">
        <f>-(Table4[[#This Row],[time]]-2)*2</f>
        <v>-1.6088800000000001</v>
      </c>
      <c r="R26">
        <v>88.427599999999998</v>
      </c>
      <c r="S26">
        <v>37.336599999999997</v>
      </c>
      <c r="T26">
        <f>Table4[[#This Row],[CFNM]]/Table4[[#This Row],[CAREA]]</f>
        <v>0.42222790169585062</v>
      </c>
      <c r="U26">
        <v>2.80444</v>
      </c>
      <c r="V26">
        <f>-(Table5[[#This Row],[time]]-2)*2</f>
        <v>-1.6088800000000001</v>
      </c>
      <c r="W26">
        <v>70.659400000000005</v>
      </c>
      <c r="X26">
        <v>54.258699999999997</v>
      </c>
      <c r="Y26">
        <f>Table5[[#This Row],[CFNM]]/Table5[[#This Row],[CAREA]]</f>
        <v>0.76789075480403168</v>
      </c>
      <c r="Z26">
        <v>2.80444</v>
      </c>
      <c r="AA26">
        <f>-(Table6[[#This Row],[time]]-2)*2</f>
        <v>-1.6088800000000001</v>
      </c>
      <c r="AB26">
        <v>80.256500000000003</v>
      </c>
      <c r="AC26">
        <v>75.655299999999997</v>
      </c>
      <c r="AD26">
        <f>Table6[[#This Row],[CFNM]]/Table6[[#This Row],[CAREA]]</f>
        <v>0.94266881810196057</v>
      </c>
      <c r="AE26">
        <v>2.80444</v>
      </c>
      <c r="AF26">
        <f>-(Table7[[#This Row],[time]]-2)*2</f>
        <v>-1.6088800000000001</v>
      </c>
      <c r="AG26">
        <v>76.563400000000001</v>
      </c>
      <c r="AH26">
        <v>70.268699999999995</v>
      </c>
      <c r="AI26">
        <f>Table7[[#This Row],[CFNM]]/Table7[[#This Row],[CAREA]]</f>
        <v>0.91778447665594776</v>
      </c>
      <c r="AJ26">
        <v>2.80444</v>
      </c>
      <c r="AK26">
        <f>-(Table8[[#This Row],[time]]-2)*2</f>
        <v>-1.6088800000000001</v>
      </c>
      <c r="AL26">
        <v>78.621200000000002</v>
      </c>
      <c r="AM26">
        <v>73.206199999999995</v>
      </c>
      <c r="AN26">
        <f>Table8[[#This Row],[CFNM]]/Table8[[#This Row],[CAREA]]</f>
        <v>0.9311254470804311</v>
      </c>
    </row>
    <row r="27" spans="1:40" x14ac:dyDescent="0.3">
      <c r="A27">
        <v>2.8583699999999999</v>
      </c>
      <c r="B27">
        <f>-(Table1[[#This Row],[time]]-2)*2</f>
        <v>-1.7167399999999997</v>
      </c>
      <c r="C27">
        <v>87.594800000000006</v>
      </c>
      <c r="D27">
        <v>22.724699999999999</v>
      </c>
      <c r="E27">
        <f>Table1[[#This Row],[CFNM]]/Table1[[#This Row],[CAREA]]</f>
        <v>0.25942978350313028</v>
      </c>
      <c r="F27">
        <v>2.8583699999999999</v>
      </c>
      <c r="G27">
        <f>-(Table2[[#This Row],[time]]-2)*2</f>
        <v>-1.7167399999999997</v>
      </c>
      <c r="H27">
        <v>93.446899999999999</v>
      </c>
      <c r="I27">
        <v>14.227399999999999</v>
      </c>
      <c r="J27">
        <f>Table2[[#This Row],[CFNM]]/Table2[[#This Row],[CAREA]]</f>
        <v>0.15225117152093862</v>
      </c>
      <c r="K27">
        <v>2.8583699999999999</v>
      </c>
      <c r="L27">
        <f>-(Table3[[#This Row],[time]]-2)*2</f>
        <v>-1.7167399999999997</v>
      </c>
      <c r="M27">
        <v>89.490700000000004</v>
      </c>
      <c r="N27">
        <v>29.9953</v>
      </c>
      <c r="O27">
        <f>Table3[[#This Row],[CFNM]]/Table3[[#This Row],[CAREA]]</f>
        <v>0.33517784529565642</v>
      </c>
      <c r="P27">
        <v>2.8583699999999999</v>
      </c>
      <c r="Q27">
        <f>-(Table4[[#This Row],[time]]-2)*2</f>
        <v>-1.7167399999999997</v>
      </c>
      <c r="R27">
        <v>88.354799999999997</v>
      </c>
      <c r="S27">
        <v>40.365000000000002</v>
      </c>
      <c r="T27">
        <f>Table4[[#This Row],[CFNM]]/Table4[[#This Row],[CAREA]]</f>
        <v>0.45685124067962357</v>
      </c>
      <c r="U27">
        <v>2.8583699999999999</v>
      </c>
      <c r="V27">
        <f>-(Table5[[#This Row],[time]]-2)*2</f>
        <v>-1.7167399999999997</v>
      </c>
      <c r="W27">
        <v>69.548699999999997</v>
      </c>
      <c r="X27">
        <v>57.296799999999998</v>
      </c>
      <c r="Y27">
        <f>Table5[[#This Row],[CFNM]]/Table5[[#This Row],[CAREA]]</f>
        <v>0.82383710982376379</v>
      </c>
      <c r="Z27">
        <v>2.8583699999999999</v>
      </c>
      <c r="AA27">
        <f>-(Table6[[#This Row],[time]]-2)*2</f>
        <v>-1.7167399999999997</v>
      </c>
      <c r="AB27">
        <v>78.637699999999995</v>
      </c>
      <c r="AC27">
        <v>79.941199999999995</v>
      </c>
      <c r="AD27">
        <f>Table6[[#This Row],[CFNM]]/Table6[[#This Row],[CAREA]]</f>
        <v>1.0165760188815289</v>
      </c>
      <c r="AE27">
        <v>2.8583699999999999</v>
      </c>
      <c r="AF27">
        <f>-(Table7[[#This Row],[time]]-2)*2</f>
        <v>-1.7167399999999997</v>
      </c>
      <c r="AG27">
        <v>75.875200000000007</v>
      </c>
      <c r="AH27">
        <v>74.052700000000002</v>
      </c>
      <c r="AI27">
        <f>Table7[[#This Row],[CFNM]]/Table7[[#This Row],[CAREA]]</f>
        <v>0.97598029395639152</v>
      </c>
      <c r="AJ27">
        <v>2.8583699999999999</v>
      </c>
      <c r="AK27">
        <f>-(Table8[[#This Row],[time]]-2)*2</f>
        <v>-1.7167399999999997</v>
      </c>
      <c r="AL27">
        <v>78.389600000000002</v>
      </c>
      <c r="AM27">
        <v>77.016999999999996</v>
      </c>
      <c r="AN27">
        <f>Table8[[#This Row],[CFNM]]/Table8[[#This Row],[CAREA]]</f>
        <v>0.98249002418688192</v>
      </c>
    </row>
    <row r="28" spans="1:40" x14ac:dyDescent="0.3">
      <c r="A28">
        <v>2.9134199999999999</v>
      </c>
      <c r="B28">
        <f>-(Table1[[#This Row],[time]]-2)*2</f>
        <v>-1.8268399999999998</v>
      </c>
      <c r="C28">
        <v>87.876000000000005</v>
      </c>
      <c r="D28">
        <v>23.248200000000001</v>
      </c>
      <c r="E28">
        <f>Table1[[#This Row],[CFNM]]/Table1[[#This Row],[CAREA]]</f>
        <v>0.26455687559743274</v>
      </c>
      <c r="F28">
        <v>2.9134199999999999</v>
      </c>
      <c r="G28">
        <f>-(Table2[[#This Row],[time]]-2)*2</f>
        <v>-1.8268399999999998</v>
      </c>
      <c r="H28">
        <v>93.875100000000003</v>
      </c>
      <c r="I28">
        <v>15.376799999999999</v>
      </c>
      <c r="J28">
        <f>Table2[[#This Row],[CFNM]]/Table2[[#This Row],[CAREA]]</f>
        <v>0.16380062444673826</v>
      </c>
      <c r="K28">
        <v>2.9134199999999999</v>
      </c>
      <c r="L28">
        <f>-(Table3[[#This Row],[time]]-2)*2</f>
        <v>-1.8268399999999998</v>
      </c>
      <c r="M28">
        <v>89.434399999999997</v>
      </c>
      <c r="N28">
        <v>32.233899999999998</v>
      </c>
      <c r="O28">
        <f>Table3[[#This Row],[CFNM]]/Table3[[#This Row],[CAREA]]</f>
        <v>0.3604194806472677</v>
      </c>
      <c r="P28">
        <v>2.9134199999999999</v>
      </c>
      <c r="Q28">
        <f>-(Table4[[#This Row],[time]]-2)*2</f>
        <v>-1.8268399999999998</v>
      </c>
      <c r="R28">
        <v>88.1995</v>
      </c>
      <c r="S28">
        <v>43.504600000000003</v>
      </c>
      <c r="T28">
        <f>Table4[[#This Row],[CFNM]]/Table4[[#This Row],[CAREA]]</f>
        <v>0.49325222932102791</v>
      </c>
      <c r="U28">
        <v>2.9134199999999999</v>
      </c>
      <c r="V28">
        <f>-(Table5[[#This Row],[time]]-2)*2</f>
        <v>-1.8268399999999998</v>
      </c>
      <c r="W28">
        <v>68.499300000000005</v>
      </c>
      <c r="X28">
        <v>60.246099999999998</v>
      </c>
      <c r="Y28">
        <f>Table5[[#This Row],[CFNM]]/Table5[[#This Row],[CAREA]]</f>
        <v>0.87951409722435114</v>
      </c>
      <c r="Z28">
        <v>2.9134199999999999</v>
      </c>
      <c r="AA28">
        <f>-(Table6[[#This Row],[time]]-2)*2</f>
        <v>-1.8268399999999998</v>
      </c>
      <c r="AB28">
        <v>77.741299999999995</v>
      </c>
      <c r="AC28">
        <v>84.164900000000003</v>
      </c>
      <c r="AD28">
        <f>Table6[[#This Row],[CFNM]]/Table6[[#This Row],[CAREA]]</f>
        <v>1.0826278953400574</v>
      </c>
      <c r="AE28">
        <v>2.9134199999999999</v>
      </c>
      <c r="AF28">
        <f>-(Table7[[#This Row],[time]]-2)*2</f>
        <v>-1.8268399999999998</v>
      </c>
      <c r="AG28">
        <v>75.207300000000004</v>
      </c>
      <c r="AH28">
        <v>77.763199999999998</v>
      </c>
      <c r="AI28">
        <f>Table7[[#This Row],[CFNM]]/Table7[[#This Row],[CAREA]]</f>
        <v>1.0339847328650276</v>
      </c>
      <c r="AJ28">
        <v>2.9134199999999999</v>
      </c>
      <c r="AK28">
        <f>-(Table8[[#This Row],[time]]-2)*2</f>
        <v>-1.8268399999999998</v>
      </c>
      <c r="AL28">
        <v>78.195700000000002</v>
      </c>
      <c r="AM28">
        <v>80.624899999999997</v>
      </c>
      <c r="AN28">
        <f>Table8[[#This Row],[CFNM]]/Table8[[#This Row],[CAREA]]</f>
        <v>1.0310656468322426</v>
      </c>
    </row>
    <row r="29" spans="1:40" x14ac:dyDescent="0.3">
      <c r="A29">
        <v>2.9619599999999999</v>
      </c>
      <c r="B29">
        <f>-(Table1[[#This Row],[time]]-2)*2</f>
        <v>-1.9239199999999999</v>
      </c>
      <c r="C29">
        <v>88.0535</v>
      </c>
      <c r="D29">
        <v>23.747699999999998</v>
      </c>
      <c r="E29">
        <f>Table1[[#This Row],[CFNM]]/Table1[[#This Row],[CAREA]]</f>
        <v>0.2696962642030129</v>
      </c>
      <c r="F29">
        <v>2.9619599999999999</v>
      </c>
      <c r="G29">
        <f>-(Table2[[#This Row],[time]]-2)*2</f>
        <v>-1.9239199999999999</v>
      </c>
      <c r="H29">
        <v>94.391300000000001</v>
      </c>
      <c r="I29">
        <v>16.586200000000002</v>
      </c>
      <c r="J29">
        <f>Table2[[#This Row],[CFNM]]/Table2[[#This Row],[CAREA]]</f>
        <v>0.17571746548675568</v>
      </c>
      <c r="K29">
        <v>2.9619599999999999</v>
      </c>
      <c r="L29">
        <f>-(Table3[[#This Row],[time]]-2)*2</f>
        <v>-1.9239199999999999</v>
      </c>
      <c r="M29">
        <v>89.242000000000004</v>
      </c>
      <c r="N29">
        <v>34.660200000000003</v>
      </c>
      <c r="O29">
        <f>Table3[[#This Row],[CFNM]]/Table3[[#This Row],[CAREA]]</f>
        <v>0.38838439299881222</v>
      </c>
      <c r="P29">
        <v>2.9619599999999999</v>
      </c>
      <c r="Q29">
        <f>-(Table4[[#This Row],[time]]-2)*2</f>
        <v>-1.9239199999999999</v>
      </c>
      <c r="R29">
        <v>88.134500000000003</v>
      </c>
      <c r="S29">
        <v>46.888800000000003</v>
      </c>
      <c r="T29">
        <f>Table4[[#This Row],[CFNM]]/Table4[[#This Row],[CAREA]]</f>
        <v>0.53201413748305149</v>
      </c>
      <c r="U29">
        <v>2.9619599999999999</v>
      </c>
      <c r="V29">
        <f>-(Table5[[#This Row],[time]]-2)*2</f>
        <v>-1.9239199999999999</v>
      </c>
      <c r="W29">
        <v>67.457400000000007</v>
      </c>
      <c r="X29">
        <v>63.270899999999997</v>
      </c>
      <c r="Y29">
        <f>Table5[[#This Row],[CFNM]]/Table5[[#This Row],[CAREA]]</f>
        <v>0.93793861014506918</v>
      </c>
      <c r="Z29">
        <v>2.9619599999999999</v>
      </c>
      <c r="AA29">
        <f>-(Table6[[#This Row],[time]]-2)*2</f>
        <v>-1.9239199999999999</v>
      </c>
      <c r="AB29">
        <v>75.383600000000001</v>
      </c>
      <c r="AC29">
        <v>88.537000000000006</v>
      </c>
      <c r="AD29">
        <f>Table6[[#This Row],[CFNM]]/Table6[[#This Row],[CAREA]]</f>
        <v>1.1744862277736803</v>
      </c>
      <c r="AE29">
        <v>2.9619599999999999</v>
      </c>
      <c r="AF29">
        <f>-(Table7[[#This Row],[time]]-2)*2</f>
        <v>-1.9239199999999999</v>
      </c>
      <c r="AG29">
        <v>74.519000000000005</v>
      </c>
      <c r="AH29">
        <v>81.575299999999999</v>
      </c>
      <c r="AI29">
        <f>Table7[[#This Row],[CFNM]]/Table7[[#This Row],[CAREA]]</f>
        <v>1.0946912867859202</v>
      </c>
      <c r="AJ29">
        <v>2.9619599999999999</v>
      </c>
      <c r="AK29">
        <f>-(Table8[[#This Row],[time]]-2)*2</f>
        <v>-1.9239199999999999</v>
      </c>
      <c r="AL29">
        <v>78.043300000000002</v>
      </c>
      <c r="AM29">
        <v>84.183599999999998</v>
      </c>
      <c r="AN29">
        <f>Table8[[#This Row],[CFNM]]/Table8[[#This Row],[CAREA]]</f>
        <v>1.0786781184291283</v>
      </c>
    </row>
    <row r="30" spans="1:40" x14ac:dyDescent="0.3">
      <c r="A30">
        <v>3</v>
      </c>
      <c r="B30">
        <f>-(Table1[[#This Row],[time]]-2)*2</f>
        <v>-2</v>
      </c>
      <c r="C30">
        <v>88.438199999999995</v>
      </c>
      <c r="D30">
        <v>24.249300000000002</v>
      </c>
      <c r="E30">
        <f>Table1[[#This Row],[CFNM]]/Table1[[#This Row],[CAREA]]</f>
        <v>0.27419486149650268</v>
      </c>
      <c r="F30">
        <v>3</v>
      </c>
      <c r="G30">
        <f>-(Table2[[#This Row],[time]]-2)*2</f>
        <v>-2</v>
      </c>
      <c r="H30">
        <v>95.015100000000004</v>
      </c>
      <c r="I30">
        <v>17.851299999999998</v>
      </c>
      <c r="J30">
        <f>Table2[[#This Row],[CFNM]]/Table2[[#This Row],[CAREA]]</f>
        <v>0.18787855825021493</v>
      </c>
      <c r="K30">
        <v>3</v>
      </c>
      <c r="L30">
        <f>-(Table3[[#This Row],[time]]-2)*2</f>
        <v>-2</v>
      </c>
      <c r="M30">
        <v>89.138599999999997</v>
      </c>
      <c r="N30">
        <v>37.063099999999999</v>
      </c>
      <c r="O30">
        <f>Table3[[#This Row],[CFNM]]/Table3[[#This Row],[CAREA]]</f>
        <v>0.41579181185255321</v>
      </c>
      <c r="P30">
        <v>3</v>
      </c>
      <c r="Q30">
        <f>-(Table4[[#This Row],[time]]-2)*2</f>
        <v>-2</v>
      </c>
      <c r="R30">
        <v>87.937600000000003</v>
      </c>
      <c r="S30">
        <v>50.428100000000001</v>
      </c>
      <c r="T30">
        <f>Table4[[#This Row],[CFNM]]/Table4[[#This Row],[CAREA]]</f>
        <v>0.57345322137515686</v>
      </c>
      <c r="U30">
        <v>3</v>
      </c>
      <c r="V30">
        <f>-(Table5[[#This Row],[time]]-2)*2</f>
        <v>-2</v>
      </c>
      <c r="W30">
        <v>66.356700000000004</v>
      </c>
      <c r="X30">
        <v>66.261200000000002</v>
      </c>
      <c r="Y30">
        <f>Table5[[#This Row],[CFNM]]/Table5[[#This Row],[CAREA]]</f>
        <v>0.99856080847902318</v>
      </c>
      <c r="Z30">
        <v>3</v>
      </c>
      <c r="AA30">
        <f>-(Table6[[#This Row],[time]]-2)*2</f>
        <v>-2</v>
      </c>
      <c r="AB30">
        <v>73.185900000000004</v>
      </c>
      <c r="AC30">
        <v>92.874600000000001</v>
      </c>
      <c r="AD30">
        <f>Table6[[#This Row],[CFNM]]/Table6[[#This Row],[CAREA]]</f>
        <v>1.269023131504839</v>
      </c>
      <c r="AE30">
        <v>3</v>
      </c>
      <c r="AF30">
        <f>-(Table7[[#This Row],[time]]-2)*2</f>
        <v>-2</v>
      </c>
      <c r="AG30">
        <v>73.947199999999995</v>
      </c>
      <c r="AH30">
        <v>85.355999999999995</v>
      </c>
      <c r="AI30">
        <f>Table7[[#This Row],[CFNM]]/Table7[[#This Row],[CAREA]]</f>
        <v>1.1542830560183481</v>
      </c>
      <c r="AJ30">
        <v>3</v>
      </c>
      <c r="AK30">
        <f>-(Table8[[#This Row],[time]]-2)*2</f>
        <v>-2</v>
      </c>
      <c r="AL30">
        <v>77.847999999999999</v>
      </c>
      <c r="AM30">
        <v>87.686800000000005</v>
      </c>
      <c r="AN30">
        <f>Table8[[#This Row],[CFNM]]/Table8[[#This Row],[CAREA]]</f>
        <v>1.1263847497687802</v>
      </c>
    </row>
    <row r="33" spans="1:40" x14ac:dyDescent="0.3">
      <c r="A33" t="s">
        <v>18</v>
      </c>
      <c r="E33" t="s">
        <v>0</v>
      </c>
    </row>
    <row r="34" spans="1:40" x14ac:dyDescent="0.3">
      <c r="A34" t="s">
        <v>19</v>
      </c>
      <c r="E34" t="s">
        <v>1</v>
      </c>
      <c r="F34" t="s">
        <v>2</v>
      </c>
    </row>
    <row r="36" spans="1:40" x14ac:dyDescent="0.3">
      <c r="A36" t="s">
        <v>3</v>
      </c>
      <c r="F36" t="s">
        <v>4</v>
      </c>
      <c r="K36" t="s">
        <v>5</v>
      </c>
      <c r="P36" t="s">
        <v>6</v>
      </c>
      <c r="U36" t="s">
        <v>7</v>
      </c>
      <c r="Z36" t="s">
        <v>8</v>
      </c>
      <c r="AE36" t="s">
        <v>9</v>
      </c>
      <c r="AJ36" t="s">
        <v>10</v>
      </c>
    </row>
    <row r="37" spans="1:40" x14ac:dyDescent="0.3">
      <c r="A37" t="s">
        <v>11</v>
      </c>
      <c r="B37" t="s">
        <v>12</v>
      </c>
      <c r="C37" t="s">
        <v>13</v>
      </c>
      <c r="D37" t="s">
        <v>14</v>
      </c>
      <c r="E37" t="s">
        <v>15</v>
      </c>
      <c r="F37" t="s">
        <v>11</v>
      </c>
      <c r="G37" t="s">
        <v>12</v>
      </c>
      <c r="H37" t="s">
        <v>13</v>
      </c>
      <c r="I37" t="s">
        <v>14</v>
      </c>
      <c r="J37" t="s">
        <v>15</v>
      </c>
      <c r="K37" t="s">
        <v>11</v>
      </c>
      <c r="L37" t="s">
        <v>12</v>
      </c>
      <c r="M37" t="s">
        <v>13</v>
      </c>
      <c r="N37" t="s">
        <v>14</v>
      </c>
      <c r="O37" t="s">
        <v>15</v>
      </c>
      <c r="P37" t="s">
        <v>11</v>
      </c>
      <c r="Q37" t="s">
        <v>12</v>
      </c>
      <c r="R37" t="s">
        <v>13</v>
      </c>
      <c r="S37" t="s">
        <v>14</v>
      </c>
      <c r="T37" t="s">
        <v>15</v>
      </c>
      <c r="U37" t="s">
        <v>11</v>
      </c>
      <c r="V37" t="s">
        <v>12</v>
      </c>
      <c r="W37" t="s">
        <v>13</v>
      </c>
      <c r="X37" t="s">
        <v>14</v>
      </c>
      <c r="Y37" t="s">
        <v>15</v>
      </c>
      <c r="Z37" t="s">
        <v>11</v>
      </c>
      <c r="AA37" t="s">
        <v>12</v>
      </c>
      <c r="AB37" t="s">
        <v>13</v>
      </c>
      <c r="AC37" t="s">
        <v>14</v>
      </c>
      <c r="AD37" t="s">
        <v>15</v>
      </c>
      <c r="AE37" t="s">
        <v>11</v>
      </c>
      <c r="AF37" t="s">
        <v>12</v>
      </c>
      <c r="AG37" t="s">
        <v>13</v>
      </c>
      <c r="AH37" t="s">
        <v>14</v>
      </c>
      <c r="AI37" t="s">
        <v>15</v>
      </c>
      <c r="AJ37" t="s">
        <v>11</v>
      </c>
      <c r="AK37" t="s">
        <v>12</v>
      </c>
      <c r="AL37" t="s">
        <v>13</v>
      </c>
      <c r="AM37" t="s">
        <v>14</v>
      </c>
      <c r="AN37" t="s">
        <v>15</v>
      </c>
    </row>
    <row r="38" spans="1:40" x14ac:dyDescent="0.3">
      <c r="A38">
        <v>2</v>
      </c>
      <c r="B38">
        <f>(Table110[[#This Row],[time]]-2)*2</f>
        <v>0</v>
      </c>
      <c r="C38">
        <v>89.938400000000001</v>
      </c>
      <c r="D38">
        <v>9.7723600000000008</v>
      </c>
      <c r="E38" s="1">
        <f>Table110[[#This Row],[CFNM]]/Table110[[#This Row],[CAREA]]</f>
        <v>0.10865614687386034</v>
      </c>
      <c r="F38">
        <v>2</v>
      </c>
      <c r="G38">
        <f>(Table211[[#This Row],[time]]-2)*2</f>
        <v>0</v>
      </c>
      <c r="H38">
        <v>94.646000000000001</v>
      </c>
      <c r="I38">
        <v>2.6699700000000002</v>
      </c>
      <c r="J38" s="1">
        <f>Table211[[#This Row],[CFNM]]/Table211[[#This Row],[CAREA]]</f>
        <v>2.8210066986454792E-2</v>
      </c>
      <c r="K38">
        <v>2</v>
      </c>
      <c r="L38">
        <f>(Table312[[#This Row],[time]]-2)*2</f>
        <v>0</v>
      </c>
      <c r="M38">
        <v>88.069500000000005</v>
      </c>
      <c r="N38">
        <v>3.05586</v>
      </c>
      <c r="O38">
        <f>Table312[[#This Row],[CFNM]]/Table312[[#This Row],[CAREA]]</f>
        <v>3.4698278064483161E-2</v>
      </c>
      <c r="P38">
        <v>2</v>
      </c>
      <c r="Q38">
        <f>(Table413[[#This Row],[time]]-2)*2</f>
        <v>0</v>
      </c>
      <c r="R38">
        <v>85.109300000000005</v>
      </c>
      <c r="S38">
        <v>5.3593999999999999</v>
      </c>
      <c r="T38">
        <f>Table413[[#This Row],[CFNM]]/Table413[[#This Row],[CAREA]]</f>
        <v>6.2970791676115301E-2</v>
      </c>
      <c r="U38">
        <v>2</v>
      </c>
      <c r="V38">
        <f>(Table514[[#This Row],[time]]-2)*2</f>
        <v>0</v>
      </c>
      <c r="W38">
        <v>82.472200000000001</v>
      </c>
      <c r="X38">
        <v>7.9013</v>
      </c>
      <c r="Y38">
        <f>Table514[[#This Row],[CFNM]]/Table514[[#This Row],[CAREA]]</f>
        <v>9.580561692303588E-2</v>
      </c>
      <c r="Z38">
        <v>2</v>
      </c>
      <c r="AA38">
        <f>(Table615[[#This Row],[time]]-2)*2</f>
        <v>0</v>
      </c>
      <c r="AB38">
        <v>88.875200000000007</v>
      </c>
      <c r="AC38">
        <v>14.234400000000001</v>
      </c>
      <c r="AD38">
        <f>Table615[[#This Row],[CFNM]]/Table615[[#This Row],[CAREA]]</f>
        <v>0.16016166489639405</v>
      </c>
      <c r="AE38">
        <v>2</v>
      </c>
      <c r="AF38">
        <f>(Table716[[#This Row],[time]]-2)*2</f>
        <v>0</v>
      </c>
      <c r="AG38">
        <v>77.929299999999998</v>
      </c>
      <c r="AH38">
        <v>21.065899999999999</v>
      </c>
      <c r="AI38">
        <f>Table716[[#This Row],[CFNM]]/Table716[[#This Row],[CAREA]]</f>
        <v>0.27032066244660224</v>
      </c>
      <c r="AJ38">
        <v>2</v>
      </c>
      <c r="AK38">
        <f>(Table817[[#This Row],[time]]-2)*2</f>
        <v>0</v>
      </c>
      <c r="AL38">
        <v>83.325199999999995</v>
      </c>
      <c r="AM38">
        <v>21.034700000000001</v>
      </c>
      <c r="AN38">
        <f>Table817[[#This Row],[CFNM]]/Table817[[#This Row],[CAREA]]</f>
        <v>0.25244103824533276</v>
      </c>
    </row>
    <row r="39" spans="1:40" x14ac:dyDescent="0.3">
      <c r="A39">
        <v>2.0512600000000001</v>
      </c>
      <c r="B39">
        <f>(Table110[[#This Row],[time]]-2)*2</f>
        <v>0.10252000000000017</v>
      </c>
      <c r="C39">
        <v>89.957499999999996</v>
      </c>
      <c r="D39">
        <v>9.7303499999999996</v>
      </c>
      <c r="E39">
        <f>Table110[[#This Row],[CFNM]]/Table110[[#This Row],[CAREA]]</f>
        <v>0.10816607842592335</v>
      </c>
      <c r="F39">
        <v>2.0512600000000001</v>
      </c>
      <c r="G39">
        <f>(Table211[[#This Row],[time]]-2)*2</f>
        <v>0.10252000000000017</v>
      </c>
      <c r="H39">
        <v>94.656000000000006</v>
      </c>
      <c r="I39">
        <v>2.7082999999999999</v>
      </c>
      <c r="J39">
        <f>Table211[[#This Row],[CFNM]]/Table211[[#This Row],[CAREA]]</f>
        <v>2.8612026707234617E-2</v>
      </c>
      <c r="K39">
        <v>2.0512600000000001</v>
      </c>
      <c r="L39">
        <f>(Table312[[#This Row],[time]]-2)*2</f>
        <v>0.10252000000000017</v>
      </c>
      <c r="M39">
        <v>88.125799999999998</v>
      </c>
      <c r="N39">
        <v>2.8572799999999998</v>
      </c>
      <c r="O39">
        <f>Table312[[#This Row],[CFNM]]/Table312[[#This Row],[CAREA]]</f>
        <v>3.242274112688906E-2</v>
      </c>
      <c r="P39">
        <v>2.0512600000000001</v>
      </c>
      <c r="Q39">
        <f>(Table413[[#This Row],[time]]-2)*2</f>
        <v>0.10252000000000017</v>
      </c>
      <c r="R39">
        <v>85.169600000000003</v>
      </c>
      <c r="S39">
        <v>5.2113300000000002</v>
      </c>
      <c r="T39">
        <f>Table413[[#This Row],[CFNM]]/Table413[[#This Row],[CAREA]]</f>
        <v>6.1187677293306535E-2</v>
      </c>
      <c r="U39">
        <v>2.0512600000000001</v>
      </c>
      <c r="V39">
        <f>(Table514[[#This Row],[time]]-2)*2</f>
        <v>0.10252000000000017</v>
      </c>
      <c r="W39">
        <v>82.601200000000006</v>
      </c>
      <c r="X39">
        <v>6.9624899999999998</v>
      </c>
      <c r="Y39">
        <f>Table514[[#This Row],[CFNM]]/Table514[[#This Row],[CAREA]]</f>
        <v>8.4290421930916251E-2</v>
      </c>
      <c r="Z39">
        <v>2.0512600000000001</v>
      </c>
      <c r="AA39">
        <f>(Table615[[#This Row],[time]]-2)*2</f>
        <v>0.10252000000000017</v>
      </c>
      <c r="AB39">
        <v>88.832700000000003</v>
      </c>
      <c r="AC39">
        <v>13.1335</v>
      </c>
      <c r="AD39">
        <f>Table615[[#This Row],[CFNM]]/Table615[[#This Row],[CAREA]]</f>
        <v>0.14784533173032002</v>
      </c>
      <c r="AE39">
        <v>2.0512600000000001</v>
      </c>
      <c r="AF39">
        <f>(Table716[[#This Row],[time]]-2)*2</f>
        <v>0.10252000000000017</v>
      </c>
      <c r="AG39">
        <v>77.850399999999993</v>
      </c>
      <c r="AH39">
        <v>19.7577</v>
      </c>
      <c r="AI39">
        <f>Table716[[#This Row],[CFNM]]/Table716[[#This Row],[CAREA]]</f>
        <v>0.25379060351648808</v>
      </c>
      <c r="AJ39">
        <v>2.0512600000000001</v>
      </c>
      <c r="AK39">
        <f>(Table817[[#This Row],[time]]-2)*2</f>
        <v>0.10252000000000017</v>
      </c>
      <c r="AL39">
        <v>83.400199999999998</v>
      </c>
      <c r="AM39">
        <v>19.6313</v>
      </c>
      <c r="AN39">
        <f>Table817[[#This Row],[CFNM]]/Table817[[#This Row],[CAREA]]</f>
        <v>0.23538672569130531</v>
      </c>
    </row>
    <row r="40" spans="1:40" x14ac:dyDescent="0.3">
      <c r="A40">
        <v>2.1153300000000002</v>
      </c>
      <c r="B40">
        <f>(Table110[[#This Row],[time]]-2)*2</f>
        <v>0.23066000000000031</v>
      </c>
      <c r="C40">
        <v>90.136200000000002</v>
      </c>
      <c r="D40">
        <v>9.3995800000000003</v>
      </c>
      <c r="E40">
        <f>Table110[[#This Row],[CFNM]]/Table110[[#This Row],[CAREA]]</f>
        <v>0.10428196440497825</v>
      </c>
      <c r="F40">
        <v>2.1153300000000002</v>
      </c>
      <c r="G40">
        <f>(Table211[[#This Row],[time]]-2)*2</f>
        <v>0.23066000000000031</v>
      </c>
      <c r="H40">
        <v>94.691400000000002</v>
      </c>
      <c r="I40">
        <v>2.7442500000000001</v>
      </c>
      <c r="J40">
        <f>Table211[[#This Row],[CFNM]]/Table211[[#This Row],[CAREA]]</f>
        <v>2.8980984545587035E-2</v>
      </c>
      <c r="K40">
        <v>2.1153300000000002</v>
      </c>
      <c r="L40">
        <f>(Table312[[#This Row],[time]]-2)*2</f>
        <v>0.23066000000000031</v>
      </c>
      <c r="M40">
        <v>88.180099999999996</v>
      </c>
      <c r="N40">
        <v>2.2201900000000001</v>
      </c>
      <c r="O40">
        <f>Table312[[#This Row],[CFNM]]/Table312[[#This Row],[CAREA]]</f>
        <v>2.5177902950892551E-2</v>
      </c>
      <c r="P40">
        <v>2.1153300000000002</v>
      </c>
      <c r="Q40">
        <f>(Table413[[#This Row],[time]]-2)*2</f>
        <v>0.23066000000000031</v>
      </c>
      <c r="R40">
        <v>85.165400000000005</v>
      </c>
      <c r="S40">
        <v>4.52583</v>
      </c>
      <c r="T40">
        <f>Table413[[#This Row],[CFNM]]/Table413[[#This Row],[CAREA]]</f>
        <v>5.3141651421821534E-2</v>
      </c>
      <c r="U40">
        <v>2.1153300000000002</v>
      </c>
      <c r="V40">
        <f>(Table514[[#This Row],[time]]-2)*2</f>
        <v>0.23066000000000031</v>
      </c>
      <c r="W40">
        <v>82.931700000000006</v>
      </c>
      <c r="X40">
        <v>4.40733</v>
      </c>
      <c r="Y40">
        <f>Table514[[#This Row],[CFNM]]/Table514[[#This Row],[CAREA]]</f>
        <v>5.3144093271933403E-2</v>
      </c>
      <c r="Z40">
        <v>2.1153300000000002</v>
      </c>
      <c r="AA40">
        <f>(Table615[[#This Row],[time]]-2)*2</f>
        <v>0.23066000000000031</v>
      </c>
      <c r="AB40">
        <v>88.652199999999993</v>
      </c>
      <c r="AC40">
        <v>9.9320199999999996</v>
      </c>
      <c r="AD40">
        <f>Table615[[#This Row],[CFNM]]/Table615[[#This Row],[CAREA]]</f>
        <v>0.11203354231479873</v>
      </c>
      <c r="AE40">
        <v>2.1153300000000002</v>
      </c>
      <c r="AF40">
        <f>(Table716[[#This Row],[time]]-2)*2</f>
        <v>0.23066000000000031</v>
      </c>
      <c r="AG40">
        <v>77.760900000000007</v>
      </c>
      <c r="AH40">
        <v>18.2502</v>
      </c>
      <c r="AI40">
        <f>Table716[[#This Row],[CFNM]]/Table716[[#This Row],[CAREA]]</f>
        <v>0.23469635768104533</v>
      </c>
      <c r="AJ40">
        <v>2.1153300000000002</v>
      </c>
      <c r="AK40">
        <f>(Table817[[#This Row],[time]]-2)*2</f>
        <v>0.23066000000000031</v>
      </c>
      <c r="AL40">
        <v>83.540999999999997</v>
      </c>
      <c r="AM40">
        <v>17.955200000000001</v>
      </c>
      <c r="AN40">
        <f>Table817[[#This Row],[CFNM]]/Table817[[#This Row],[CAREA]]</f>
        <v>0.21492680240839829</v>
      </c>
    </row>
    <row r="41" spans="1:40" x14ac:dyDescent="0.3">
      <c r="A41">
        <v>2.16533</v>
      </c>
      <c r="B41">
        <f>(Table110[[#This Row],[time]]-2)*2</f>
        <v>0.33065999999999995</v>
      </c>
      <c r="C41">
        <v>90.864400000000003</v>
      </c>
      <c r="D41">
        <v>9.1507799999999992</v>
      </c>
      <c r="E41">
        <f>Table110[[#This Row],[CFNM]]/Table110[[#This Row],[CAREA]]</f>
        <v>0.10070808809610804</v>
      </c>
      <c r="F41">
        <v>2.16533</v>
      </c>
      <c r="G41">
        <f>(Table211[[#This Row],[time]]-2)*2</f>
        <v>0.33065999999999995</v>
      </c>
      <c r="H41">
        <v>94.786199999999994</v>
      </c>
      <c r="I41">
        <v>2.7607499999999998</v>
      </c>
      <c r="J41">
        <f>Table211[[#This Row],[CFNM]]/Table211[[#This Row],[CAREA]]</f>
        <v>2.912607531476101E-2</v>
      </c>
      <c r="K41">
        <v>2.16533</v>
      </c>
      <c r="L41">
        <f>(Table312[[#This Row],[time]]-2)*2</f>
        <v>0.33065999999999995</v>
      </c>
      <c r="M41">
        <v>88.192099999999996</v>
      </c>
      <c r="N41">
        <v>1.61622</v>
      </c>
      <c r="O41">
        <f>Table312[[#This Row],[CFNM]]/Table312[[#This Row],[CAREA]]</f>
        <v>1.8326131252118953E-2</v>
      </c>
      <c r="P41">
        <v>2.16533</v>
      </c>
      <c r="Q41">
        <f>(Table413[[#This Row],[time]]-2)*2</f>
        <v>0.33065999999999995</v>
      </c>
      <c r="R41">
        <v>85.099299999999999</v>
      </c>
      <c r="S41">
        <v>3.7948200000000001</v>
      </c>
      <c r="T41">
        <f>Table413[[#This Row],[CFNM]]/Table413[[#This Row],[CAREA]]</f>
        <v>4.4592846239628295E-2</v>
      </c>
      <c r="U41">
        <v>2.16533</v>
      </c>
      <c r="V41">
        <f>(Table514[[#This Row],[time]]-2)*2</f>
        <v>0.33065999999999995</v>
      </c>
      <c r="W41">
        <v>82.938999999999993</v>
      </c>
      <c r="X41">
        <v>2.38097</v>
      </c>
      <c r="Y41">
        <f>Table514[[#This Row],[CFNM]]/Table514[[#This Row],[CAREA]]</f>
        <v>2.8707483813405037E-2</v>
      </c>
      <c r="Z41">
        <v>2.16533</v>
      </c>
      <c r="AA41">
        <f>(Table615[[#This Row],[time]]-2)*2</f>
        <v>0.33065999999999995</v>
      </c>
      <c r="AB41">
        <v>88.516599999999997</v>
      </c>
      <c r="AC41">
        <v>6.9221500000000002</v>
      </c>
      <c r="AD41">
        <f>Table615[[#This Row],[CFNM]]/Table615[[#This Row],[CAREA]]</f>
        <v>7.8201715836351604E-2</v>
      </c>
      <c r="AE41">
        <v>2.16533</v>
      </c>
      <c r="AF41">
        <f>(Table716[[#This Row],[time]]-2)*2</f>
        <v>0.33065999999999995</v>
      </c>
      <c r="AG41">
        <v>77.704400000000007</v>
      </c>
      <c r="AH41">
        <v>17.157599999999999</v>
      </c>
      <c r="AI41">
        <f>Table716[[#This Row],[CFNM]]/Table716[[#This Row],[CAREA]]</f>
        <v>0.22080602900221863</v>
      </c>
      <c r="AJ41">
        <v>2.16533</v>
      </c>
      <c r="AK41">
        <f>(Table817[[#This Row],[time]]-2)*2</f>
        <v>0.33065999999999995</v>
      </c>
      <c r="AL41">
        <v>83.6434</v>
      </c>
      <c r="AM41">
        <v>16.7059</v>
      </c>
      <c r="AN41">
        <f>Table817[[#This Row],[CFNM]]/Table817[[#This Row],[CAREA]]</f>
        <v>0.1997276533474249</v>
      </c>
    </row>
    <row r="42" spans="1:40" x14ac:dyDescent="0.3">
      <c r="A42">
        <v>2.2246999999999999</v>
      </c>
      <c r="B42">
        <f>(Table110[[#This Row],[time]]-2)*2</f>
        <v>0.4493999999999998</v>
      </c>
      <c r="C42">
        <v>91.142099999999999</v>
      </c>
      <c r="D42">
        <v>8.8675599999999992</v>
      </c>
      <c r="E42">
        <f>Table110[[#This Row],[CFNM]]/Table110[[#This Row],[CAREA]]</f>
        <v>9.7293786296343832E-2</v>
      </c>
      <c r="F42">
        <v>2.2246999999999999</v>
      </c>
      <c r="G42">
        <f>(Table211[[#This Row],[time]]-2)*2</f>
        <v>0.4493999999999998</v>
      </c>
      <c r="H42">
        <v>95.525800000000004</v>
      </c>
      <c r="I42">
        <v>2.7698200000000002</v>
      </c>
      <c r="J42">
        <f>Table211[[#This Row],[CFNM]]/Table211[[#This Row],[CAREA]]</f>
        <v>2.899551744136139E-2</v>
      </c>
      <c r="K42">
        <v>2.2246999999999999</v>
      </c>
      <c r="L42">
        <f>(Table312[[#This Row],[time]]-2)*2</f>
        <v>0.4493999999999998</v>
      </c>
      <c r="M42">
        <v>88.117699999999999</v>
      </c>
      <c r="N42">
        <v>0.94146700000000005</v>
      </c>
      <c r="O42">
        <f>Table312[[#This Row],[CFNM]]/Table312[[#This Row],[CAREA]]</f>
        <v>1.0684198520842011E-2</v>
      </c>
      <c r="P42">
        <v>2.2246999999999999</v>
      </c>
      <c r="Q42">
        <f>(Table413[[#This Row],[time]]-2)*2</f>
        <v>0.4493999999999998</v>
      </c>
      <c r="R42">
        <v>85.000299999999996</v>
      </c>
      <c r="S42">
        <v>2.9218199999999999</v>
      </c>
      <c r="T42">
        <f>Table413[[#This Row],[CFNM]]/Table413[[#This Row],[CAREA]]</f>
        <v>3.4374231620358985E-2</v>
      </c>
      <c r="U42">
        <v>2.2246999999999999</v>
      </c>
      <c r="V42">
        <f>(Table514[[#This Row],[time]]-2)*2</f>
        <v>0.4493999999999998</v>
      </c>
      <c r="W42">
        <v>82.2453</v>
      </c>
      <c r="X42">
        <v>0.79880700000000004</v>
      </c>
      <c r="Y42">
        <f>Table514[[#This Row],[CFNM]]/Table514[[#This Row],[CAREA]]</f>
        <v>9.7124942093955533E-3</v>
      </c>
      <c r="Z42">
        <v>2.2246999999999999</v>
      </c>
      <c r="AA42">
        <f>(Table615[[#This Row],[time]]-2)*2</f>
        <v>0.4493999999999998</v>
      </c>
      <c r="AB42">
        <v>87.983000000000004</v>
      </c>
      <c r="AC42">
        <v>4.0427600000000004</v>
      </c>
      <c r="AD42">
        <f>Table615[[#This Row],[CFNM]]/Table615[[#This Row],[CAREA]]</f>
        <v>4.5949331120784698E-2</v>
      </c>
      <c r="AE42">
        <v>2.2246999999999999</v>
      </c>
      <c r="AF42">
        <f>(Table716[[#This Row],[time]]-2)*2</f>
        <v>0.4493999999999998</v>
      </c>
      <c r="AG42">
        <v>77.623199999999997</v>
      </c>
      <c r="AH42">
        <v>16.1051</v>
      </c>
      <c r="AI42">
        <f>Table716[[#This Row],[CFNM]]/Table716[[#This Row],[CAREA]]</f>
        <v>0.20747791897267828</v>
      </c>
      <c r="AJ42">
        <v>2.2246999999999999</v>
      </c>
      <c r="AK42">
        <f>(Table817[[#This Row],[time]]-2)*2</f>
        <v>0.4493999999999998</v>
      </c>
      <c r="AL42">
        <v>83.727400000000003</v>
      </c>
      <c r="AM42">
        <v>15.502599999999999</v>
      </c>
      <c r="AN42">
        <f>Table817[[#This Row],[CFNM]]/Table817[[#This Row],[CAREA]]</f>
        <v>0.18515563602834914</v>
      </c>
    </row>
    <row r="43" spans="1:40" x14ac:dyDescent="0.3">
      <c r="A43">
        <v>2.2668900000000001</v>
      </c>
      <c r="B43">
        <f>(Table110[[#This Row],[time]]-2)*2</f>
        <v>0.53378000000000014</v>
      </c>
      <c r="C43">
        <v>91.359700000000004</v>
      </c>
      <c r="D43">
        <v>8.2344799999999996</v>
      </c>
      <c r="E43">
        <f>Table110[[#This Row],[CFNM]]/Table110[[#This Row],[CAREA]]</f>
        <v>9.0132520137434766E-2</v>
      </c>
      <c r="F43">
        <v>2.2668900000000001</v>
      </c>
      <c r="G43">
        <f>(Table211[[#This Row],[time]]-2)*2</f>
        <v>0.53378000000000014</v>
      </c>
      <c r="H43">
        <v>95.389700000000005</v>
      </c>
      <c r="I43">
        <v>2.4437000000000002</v>
      </c>
      <c r="J43">
        <f>Table211[[#This Row],[CFNM]]/Table211[[#This Row],[CAREA]]</f>
        <v>2.5618069875468736E-2</v>
      </c>
      <c r="K43">
        <v>2.2668900000000001</v>
      </c>
      <c r="L43">
        <f>(Table312[[#This Row],[time]]-2)*2</f>
        <v>0.53378000000000014</v>
      </c>
      <c r="M43">
        <v>87.31</v>
      </c>
      <c r="N43">
        <v>0.12839400000000001</v>
      </c>
      <c r="O43">
        <f>Table312[[#This Row],[CFNM]]/Table312[[#This Row],[CAREA]]</f>
        <v>1.4705532012369718E-3</v>
      </c>
      <c r="P43">
        <v>2.2668900000000001</v>
      </c>
      <c r="Q43">
        <f>(Table413[[#This Row],[time]]-2)*2</f>
        <v>0.53378000000000014</v>
      </c>
      <c r="R43">
        <v>84.705200000000005</v>
      </c>
      <c r="S43">
        <v>1.4485600000000001</v>
      </c>
      <c r="T43">
        <f>Table413[[#This Row],[CFNM]]/Table413[[#This Row],[CAREA]]</f>
        <v>1.7101193315168371E-2</v>
      </c>
      <c r="U43">
        <v>2.2668900000000001</v>
      </c>
      <c r="V43">
        <f>(Table514[[#This Row],[time]]-2)*2</f>
        <v>0.53378000000000014</v>
      </c>
      <c r="W43">
        <v>80.788700000000006</v>
      </c>
      <c r="X43">
        <v>0.338088</v>
      </c>
      <c r="Y43">
        <f>Table514[[#This Row],[CFNM]]/Table514[[#This Row],[CAREA]]</f>
        <v>4.184842682206793E-3</v>
      </c>
      <c r="Z43">
        <v>2.2668900000000001</v>
      </c>
      <c r="AA43">
        <f>(Table615[[#This Row],[time]]-2)*2</f>
        <v>0.53378000000000014</v>
      </c>
      <c r="AB43">
        <v>86.763999999999996</v>
      </c>
      <c r="AC43">
        <v>2.6217600000000001</v>
      </c>
      <c r="AD43">
        <f>Table615[[#This Row],[CFNM]]/Table615[[#This Row],[CAREA]]</f>
        <v>3.0217140749619661E-2</v>
      </c>
      <c r="AE43">
        <v>2.2668900000000001</v>
      </c>
      <c r="AF43">
        <f>(Table716[[#This Row],[time]]-2)*2</f>
        <v>0.53378000000000014</v>
      </c>
      <c r="AG43">
        <v>77.477099999999993</v>
      </c>
      <c r="AH43">
        <v>15.225300000000001</v>
      </c>
      <c r="AI43">
        <f>Table716[[#This Row],[CFNM]]/Table716[[#This Row],[CAREA]]</f>
        <v>0.19651355045555399</v>
      </c>
      <c r="AJ43">
        <v>2.2668900000000001</v>
      </c>
      <c r="AK43">
        <f>(Table817[[#This Row],[time]]-2)*2</f>
        <v>0.53378000000000014</v>
      </c>
      <c r="AL43">
        <v>83.766900000000007</v>
      </c>
      <c r="AM43">
        <v>14.3736</v>
      </c>
      <c r="AN43">
        <f>Table817[[#This Row],[CFNM]]/Table817[[#This Row],[CAREA]]</f>
        <v>0.17159044921084579</v>
      </c>
    </row>
    <row r="44" spans="1:40" x14ac:dyDescent="0.3">
      <c r="A44">
        <v>2.3262700000000001</v>
      </c>
      <c r="B44">
        <f>(Table110[[#This Row],[time]]-2)*2</f>
        <v>0.65254000000000012</v>
      </c>
      <c r="C44">
        <v>91.620199999999997</v>
      </c>
      <c r="D44">
        <v>7.6787599999999996</v>
      </c>
      <c r="E44">
        <f>Table110[[#This Row],[CFNM]]/Table110[[#This Row],[CAREA]]</f>
        <v>8.3810775353033495E-2</v>
      </c>
      <c r="F44">
        <v>2.3262700000000001</v>
      </c>
      <c r="G44">
        <f>(Table211[[#This Row],[time]]-2)*2</f>
        <v>0.65254000000000012</v>
      </c>
      <c r="H44">
        <v>95.350999999999999</v>
      </c>
      <c r="I44">
        <v>2.0699200000000002</v>
      </c>
      <c r="J44">
        <f>Table211[[#This Row],[CFNM]]/Table211[[#This Row],[CAREA]]</f>
        <v>2.1708424662562533E-2</v>
      </c>
      <c r="K44">
        <v>2.3262700000000001</v>
      </c>
      <c r="L44">
        <f>(Table312[[#This Row],[time]]-2)*2</f>
        <v>0.65254000000000012</v>
      </c>
      <c r="M44">
        <v>86.793199999999999</v>
      </c>
      <c r="N44">
        <v>4.0810400000000002E-3</v>
      </c>
      <c r="O44">
        <f>Table312[[#This Row],[CFNM]]/Table312[[#This Row],[CAREA]]</f>
        <v>4.7020273477645715E-5</v>
      </c>
      <c r="P44">
        <v>2.3262700000000001</v>
      </c>
      <c r="Q44">
        <f>(Table413[[#This Row],[time]]-2)*2</f>
        <v>0.65254000000000012</v>
      </c>
      <c r="R44">
        <v>84.154499999999999</v>
      </c>
      <c r="S44">
        <v>0.31882700000000003</v>
      </c>
      <c r="T44">
        <f>Table413[[#This Row],[CFNM]]/Table413[[#This Row],[CAREA]]</f>
        <v>3.788591222097452E-3</v>
      </c>
      <c r="U44">
        <v>2.3262700000000001</v>
      </c>
      <c r="V44">
        <f>(Table514[[#This Row],[time]]-2)*2</f>
        <v>0.65254000000000012</v>
      </c>
      <c r="W44">
        <v>80.682900000000004</v>
      </c>
      <c r="X44">
        <v>0.16734099999999999</v>
      </c>
      <c r="Y44">
        <f>Table514[[#This Row],[CFNM]]/Table514[[#This Row],[CAREA]]</f>
        <v>2.0740578239007274E-3</v>
      </c>
      <c r="Z44">
        <v>2.3262700000000001</v>
      </c>
      <c r="AA44">
        <f>(Table615[[#This Row],[time]]-2)*2</f>
        <v>0.65254000000000012</v>
      </c>
      <c r="AB44">
        <v>84.970299999999995</v>
      </c>
      <c r="AC44">
        <v>1.72753</v>
      </c>
      <c r="AD44">
        <f>Table615[[#This Row],[CFNM]]/Table615[[#This Row],[CAREA]]</f>
        <v>2.0330986238721059E-2</v>
      </c>
      <c r="AE44">
        <v>2.3262700000000001</v>
      </c>
      <c r="AF44">
        <f>(Table716[[#This Row],[time]]-2)*2</f>
        <v>0.65254000000000012</v>
      </c>
      <c r="AG44">
        <v>77.644300000000001</v>
      </c>
      <c r="AH44">
        <v>14.410500000000001</v>
      </c>
      <c r="AI44">
        <f>Table716[[#This Row],[CFNM]]/Table716[[#This Row],[CAREA]]</f>
        <v>0.18559636702243437</v>
      </c>
      <c r="AJ44">
        <v>2.3262700000000001</v>
      </c>
      <c r="AK44">
        <f>(Table817[[#This Row],[time]]-2)*2</f>
        <v>0.65254000000000012</v>
      </c>
      <c r="AL44">
        <v>83.760499999999993</v>
      </c>
      <c r="AM44">
        <v>13.3096</v>
      </c>
      <c r="AN44">
        <f>Table817[[#This Row],[CFNM]]/Table817[[#This Row],[CAREA]]</f>
        <v>0.15890067513923628</v>
      </c>
    </row>
    <row r="45" spans="1:40" x14ac:dyDescent="0.3">
      <c r="A45">
        <v>2.3684599999999998</v>
      </c>
      <c r="B45">
        <f>(Table110[[#This Row],[time]]-2)*2</f>
        <v>0.73691999999999958</v>
      </c>
      <c r="C45">
        <v>91.292699999999996</v>
      </c>
      <c r="D45">
        <v>6.7428900000000001</v>
      </c>
      <c r="E45">
        <f>Table110[[#This Row],[CFNM]]/Table110[[#This Row],[CAREA]]</f>
        <v>7.3860122441334303E-2</v>
      </c>
      <c r="F45">
        <v>2.3684599999999998</v>
      </c>
      <c r="G45">
        <f>(Table211[[#This Row],[time]]-2)*2</f>
        <v>0.73691999999999958</v>
      </c>
      <c r="H45">
        <v>95.344899999999996</v>
      </c>
      <c r="I45">
        <v>1.8627400000000001</v>
      </c>
      <c r="J45">
        <f>Table211[[#This Row],[CFNM]]/Table211[[#This Row],[CAREA]]</f>
        <v>1.9536860387917972E-2</v>
      </c>
      <c r="K45">
        <v>2.3684599999999998</v>
      </c>
      <c r="L45">
        <f>(Table312[[#This Row],[time]]-2)*2</f>
        <v>0.73691999999999958</v>
      </c>
      <c r="M45">
        <v>86.391199999999998</v>
      </c>
      <c r="N45">
        <v>3.6750099999999998E-3</v>
      </c>
      <c r="O45">
        <f>Table312[[#This Row],[CFNM]]/Table312[[#This Row],[CAREA]]</f>
        <v>4.2539170656270542E-5</v>
      </c>
      <c r="P45">
        <v>2.3684599999999998</v>
      </c>
      <c r="Q45">
        <f>(Table413[[#This Row],[time]]-2)*2</f>
        <v>0.73691999999999958</v>
      </c>
      <c r="R45">
        <v>83.070099999999996</v>
      </c>
      <c r="S45">
        <v>5.2346900000000002E-3</v>
      </c>
      <c r="T45">
        <f>Table413[[#This Row],[CFNM]]/Table413[[#This Row],[CAREA]]</f>
        <v>6.3015332833354009E-5</v>
      </c>
      <c r="U45">
        <v>2.3684599999999998</v>
      </c>
      <c r="V45">
        <f>(Table514[[#This Row],[time]]-2)*2</f>
        <v>0.73691999999999958</v>
      </c>
      <c r="W45">
        <v>80.297899999999998</v>
      </c>
      <c r="X45">
        <v>5.7045799999999999E-3</v>
      </c>
      <c r="Y45">
        <f>Table514[[#This Row],[CFNM]]/Table514[[#This Row],[CAREA]]</f>
        <v>7.1042704728268107E-5</v>
      </c>
      <c r="Z45">
        <v>2.3684599999999998</v>
      </c>
      <c r="AA45">
        <f>(Table615[[#This Row],[time]]-2)*2</f>
        <v>0.73691999999999958</v>
      </c>
      <c r="AB45">
        <v>84.640100000000004</v>
      </c>
      <c r="AC45">
        <v>1.3324400000000001</v>
      </c>
      <c r="AD45">
        <f>Table615[[#This Row],[CFNM]]/Table615[[#This Row],[CAREA]]</f>
        <v>1.574241996405959E-2</v>
      </c>
      <c r="AE45">
        <v>2.3684599999999998</v>
      </c>
      <c r="AF45">
        <f>(Table716[[#This Row],[time]]-2)*2</f>
        <v>0.73691999999999958</v>
      </c>
      <c r="AG45">
        <v>77.677499999999995</v>
      </c>
      <c r="AH45">
        <v>13.500500000000001</v>
      </c>
      <c r="AI45">
        <f>Table716[[#This Row],[CFNM]]/Table716[[#This Row],[CAREA]]</f>
        <v>0.1738019374979885</v>
      </c>
      <c r="AJ45">
        <v>2.3684599999999998</v>
      </c>
      <c r="AK45">
        <f>(Table817[[#This Row],[time]]-2)*2</f>
        <v>0.73691999999999958</v>
      </c>
      <c r="AL45">
        <v>83.775499999999994</v>
      </c>
      <c r="AM45">
        <v>12.378500000000001</v>
      </c>
      <c r="AN45">
        <f>Table817[[#This Row],[CFNM]]/Table817[[#This Row],[CAREA]]</f>
        <v>0.14775799607283754</v>
      </c>
    </row>
    <row r="46" spans="1:40" x14ac:dyDescent="0.3">
      <c r="A46">
        <v>2.4278300000000002</v>
      </c>
      <c r="B46">
        <f>(Table110[[#This Row],[time]]-2)*2</f>
        <v>0.85566000000000031</v>
      </c>
      <c r="C46">
        <v>91.332099999999997</v>
      </c>
      <c r="D46">
        <v>5.7739700000000003</v>
      </c>
      <c r="E46">
        <f>Table110[[#This Row],[CFNM]]/Table110[[#This Row],[CAREA]]</f>
        <v>6.3219503329059554E-2</v>
      </c>
      <c r="F46">
        <v>2.4278300000000002</v>
      </c>
      <c r="G46">
        <f>(Table211[[#This Row],[time]]-2)*2</f>
        <v>0.85566000000000031</v>
      </c>
      <c r="H46">
        <v>95.294600000000003</v>
      </c>
      <c r="I46">
        <v>1.46804</v>
      </c>
      <c r="J46">
        <f>Table211[[#This Row],[CFNM]]/Table211[[#This Row],[CAREA]]</f>
        <v>1.5405280047347909E-2</v>
      </c>
      <c r="K46">
        <v>2.4278300000000002</v>
      </c>
      <c r="L46">
        <f>(Table312[[#This Row],[time]]-2)*2</f>
        <v>0.85566000000000031</v>
      </c>
      <c r="M46">
        <v>85.178700000000006</v>
      </c>
      <c r="N46">
        <v>3.3132700000000001E-3</v>
      </c>
      <c r="O46">
        <f>Table312[[#This Row],[CFNM]]/Table312[[#This Row],[CAREA]]</f>
        <v>3.8897870007407951E-5</v>
      </c>
      <c r="P46">
        <v>2.4278300000000002</v>
      </c>
      <c r="Q46">
        <f>(Table413[[#This Row],[time]]-2)*2</f>
        <v>0.85566000000000031</v>
      </c>
      <c r="R46">
        <v>81.805300000000003</v>
      </c>
      <c r="S46">
        <v>4.6797499999999999E-3</v>
      </c>
      <c r="T46">
        <f>Table413[[#This Row],[CFNM]]/Table413[[#This Row],[CAREA]]</f>
        <v>5.7205951203650614E-5</v>
      </c>
      <c r="U46">
        <v>2.4278300000000002</v>
      </c>
      <c r="V46">
        <f>(Table514[[#This Row],[time]]-2)*2</f>
        <v>0.85566000000000031</v>
      </c>
      <c r="W46">
        <v>79.949399999999997</v>
      </c>
      <c r="X46">
        <v>4.8774500000000002E-3</v>
      </c>
      <c r="Y46">
        <f>Table514[[#This Row],[CFNM]]/Table514[[#This Row],[CAREA]]</f>
        <v>6.1006711745178831E-5</v>
      </c>
      <c r="Z46">
        <v>2.4278300000000002</v>
      </c>
      <c r="AA46">
        <f>(Table615[[#This Row],[time]]-2)*2</f>
        <v>0.85566000000000031</v>
      </c>
      <c r="AB46">
        <v>84.302800000000005</v>
      </c>
      <c r="AC46">
        <v>0.93357800000000002</v>
      </c>
      <c r="AD46">
        <f>Table615[[#This Row],[CFNM]]/Table615[[#This Row],[CAREA]]</f>
        <v>1.1074104300213041E-2</v>
      </c>
      <c r="AE46">
        <v>2.4278300000000002</v>
      </c>
      <c r="AF46">
        <f>(Table716[[#This Row],[time]]-2)*2</f>
        <v>0.85566000000000031</v>
      </c>
      <c r="AG46">
        <v>77.650199999999998</v>
      </c>
      <c r="AH46">
        <v>12.6492</v>
      </c>
      <c r="AI46">
        <f>Table716[[#This Row],[CFNM]]/Table716[[#This Row],[CAREA]]</f>
        <v>0.16289977360006802</v>
      </c>
      <c r="AJ46">
        <v>2.4278300000000002</v>
      </c>
      <c r="AK46">
        <f>(Table817[[#This Row],[time]]-2)*2</f>
        <v>0.85566000000000031</v>
      </c>
      <c r="AL46">
        <v>83.814999999999998</v>
      </c>
      <c r="AM46">
        <v>11.4735</v>
      </c>
      <c r="AN46">
        <f>Table817[[#This Row],[CFNM]]/Table817[[#This Row],[CAREA]]</f>
        <v>0.13689077134164529</v>
      </c>
    </row>
    <row r="47" spans="1:40" x14ac:dyDescent="0.3">
      <c r="A47">
        <v>2.4542000000000002</v>
      </c>
      <c r="B47">
        <f>(Table110[[#This Row],[time]]-2)*2</f>
        <v>0.90840000000000032</v>
      </c>
      <c r="C47">
        <v>90.818299999999994</v>
      </c>
      <c r="D47">
        <v>4.5030999999999999</v>
      </c>
      <c r="E47">
        <f>Table110[[#This Row],[CFNM]]/Table110[[#This Row],[CAREA]]</f>
        <v>4.9583619160455547E-2</v>
      </c>
      <c r="F47">
        <v>2.4542000000000002</v>
      </c>
      <c r="G47">
        <f>(Table211[[#This Row],[time]]-2)*2</f>
        <v>0.90840000000000032</v>
      </c>
      <c r="H47">
        <v>95.172700000000006</v>
      </c>
      <c r="I47">
        <v>0.67179599999999995</v>
      </c>
      <c r="J47">
        <f>Table211[[#This Row],[CFNM]]/Table211[[#This Row],[CAREA]]</f>
        <v>7.0587048596919061E-3</v>
      </c>
      <c r="K47">
        <v>2.4542000000000002</v>
      </c>
      <c r="L47">
        <f>(Table312[[#This Row],[time]]-2)*2</f>
        <v>0.90840000000000032</v>
      </c>
      <c r="M47">
        <v>83.312600000000003</v>
      </c>
      <c r="N47">
        <v>3.10129E-3</v>
      </c>
      <c r="O47">
        <f>Table312[[#This Row],[CFNM]]/Table312[[#This Row],[CAREA]]</f>
        <v>3.7224741515689103E-5</v>
      </c>
      <c r="P47">
        <v>2.4542000000000002</v>
      </c>
      <c r="Q47">
        <f>(Table413[[#This Row],[time]]-2)*2</f>
        <v>0.90840000000000032</v>
      </c>
      <c r="R47">
        <v>81.628399999999999</v>
      </c>
      <c r="S47">
        <v>4.42151E-3</v>
      </c>
      <c r="T47">
        <f>Table413[[#This Row],[CFNM]]/Table413[[#This Row],[CAREA]]</f>
        <v>5.4166319565249354E-5</v>
      </c>
      <c r="U47">
        <v>2.4542000000000002</v>
      </c>
      <c r="V47">
        <f>(Table514[[#This Row],[time]]-2)*2</f>
        <v>0.90840000000000032</v>
      </c>
      <c r="W47">
        <v>79.605199999999996</v>
      </c>
      <c r="X47">
        <v>4.5577300000000003E-3</v>
      </c>
      <c r="Y47">
        <f>Table514[[#This Row],[CFNM]]/Table514[[#This Row],[CAREA]]</f>
        <v>5.7254174350419326E-5</v>
      </c>
      <c r="Z47">
        <v>2.4542000000000002</v>
      </c>
      <c r="AA47">
        <f>(Table615[[#This Row],[time]]-2)*2</f>
        <v>0.90840000000000032</v>
      </c>
      <c r="AB47">
        <v>82.585800000000006</v>
      </c>
      <c r="AC47">
        <v>0.50439800000000001</v>
      </c>
      <c r="AD47">
        <f>Table615[[#This Row],[CFNM]]/Table615[[#This Row],[CAREA]]</f>
        <v>6.107563285698025E-3</v>
      </c>
      <c r="AE47">
        <v>2.4542000000000002</v>
      </c>
      <c r="AF47">
        <f>(Table716[[#This Row],[time]]-2)*2</f>
        <v>0.90840000000000032</v>
      </c>
      <c r="AG47">
        <v>77.688900000000004</v>
      </c>
      <c r="AH47">
        <v>11.895300000000001</v>
      </c>
      <c r="AI47">
        <f>Table716[[#This Row],[CFNM]]/Table716[[#This Row],[CAREA]]</f>
        <v>0.15311453759803526</v>
      </c>
      <c r="AJ47">
        <v>2.4542000000000002</v>
      </c>
      <c r="AK47">
        <f>(Table817[[#This Row],[time]]-2)*2</f>
        <v>0.90840000000000032</v>
      </c>
      <c r="AL47">
        <v>83.809399999999997</v>
      </c>
      <c r="AM47">
        <v>10.613</v>
      </c>
      <c r="AN47">
        <f>Table817[[#This Row],[CFNM]]/Table817[[#This Row],[CAREA]]</f>
        <v>0.12663257343448348</v>
      </c>
    </row>
    <row r="48" spans="1:40" x14ac:dyDescent="0.3">
      <c r="A48">
        <v>2.5061499999999999</v>
      </c>
      <c r="B48">
        <f>(Table110[[#This Row],[time]]-2)*2</f>
        <v>1.0122999999999998</v>
      </c>
      <c r="C48">
        <v>90.529899999999998</v>
      </c>
      <c r="D48">
        <v>3.4409200000000002</v>
      </c>
      <c r="E48">
        <f>Table110[[#This Row],[CFNM]]/Table110[[#This Row],[CAREA]]</f>
        <v>3.8008657913021007E-2</v>
      </c>
      <c r="F48">
        <v>2.5061499999999999</v>
      </c>
      <c r="G48">
        <f>(Table211[[#This Row],[time]]-2)*2</f>
        <v>1.0122999999999998</v>
      </c>
      <c r="H48">
        <v>95.003799999999998</v>
      </c>
      <c r="I48">
        <v>0.16080700000000001</v>
      </c>
      <c r="J48">
        <f>Table211[[#This Row],[CFNM]]/Table211[[#This Row],[CAREA]]</f>
        <v>1.6926375576555887E-3</v>
      </c>
      <c r="K48">
        <v>2.5061499999999999</v>
      </c>
      <c r="L48">
        <f>(Table312[[#This Row],[time]]-2)*2</f>
        <v>1.0122999999999998</v>
      </c>
      <c r="M48">
        <v>82.228700000000003</v>
      </c>
      <c r="N48">
        <v>2.9154599999999999E-3</v>
      </c>
      <c r="O48">
        <f>Table312[[#This Row],[CFNM]]/Table312[[#This Row],[CAREA]]</f>
        <v>3.5455503978537903E-5</v>
      </c>
      <c r="P48">
        <v>2.5061499999999999</v>
      </c>
      <c r="Q48">
        <f>(Table413[[#This Row],[time]]-2)*2</f>
        <v>1.0122999999999998</v>
      </c>
      <c r="R48">
        <v>81.4131</v>
      </c>
      <c r="S48">
        <v>4.2111500000000003E-3</v>
      </c>
      <c r="T48">
        <f>Table413[[#This Row],[CFNM]]/Table413[[#This Row],[CAREA]]</f>
        <v>5.1725705076947081E-5</v>
      </c>
      <c r="U48">
        <v>2.5061499999999999</v>
      </c>
      <c r="V48">
        <f>(Table514[[#This Row],[time]]-2)*2</f>
        <v>1.0122999999999998</v>
      </c>
      <c r="W48">
        <v>79.256900000000002</v>
      </c>
      <c r="X48">
        <v>4.4703199999999998E-3</v>
      </c>
      <c r="Y48">
        <f>Table514[[#This Row],[CFNM]]/Table514[[#This Row],[CAREA]]</f>
        <v>5.6402912553985834E-5</v>
      </c>
      <c r="Z48">
        <v>2.5061499999999999</v>
      </c>
      <c r="AA48">
        <f>(Table615[[#This Row],[time]]-2)*2</f>
        <v>1.0122999999999998</v>
      </c>
      <c r="AB48">
        <v>81.573499999999996</v>
      </c>
      <c r="AC48">
        <v>0.269345</v>
      </c>
      <c r="AD48">
        <f>Table615[[#This Row],[CFNM]]/Table615[[#This Row],[CAREA]]</f>
        <v>3.3018688667275525E-3</v>
      </c>
      <c r="AE48">
        <v>2.5061499999999999</v>
      </c>
      <c r="AF48">
        <f>(Table716[[#This Row],[time]]-2)*2</f>
        <v>1.0122999999999998</v>
      </c>
      <c r="AG48">
        <v>77.773700000000005</v>
      </c>
      <c r="AH48">
        <v>11.1256</v>
      </c>
      <c r="AI48">
        <f>Table716[[#This Row],[CFNM]]/Table716[[#This Row],[CAREA]]</f>
        <v>0.14305092852725279</v>
      </c>
      <c r="AJ48">
        <v>2.5061499999999999</v>
      </c>
      <c r="AK48">
        <f>(Table817[[#This Row],[time]]-2)*2</f>
        <v>1.0122999999999998</v>
      </c>
      <c r="AL48">
        <v>83.761799999999994</v>
      </c>
      <c r="AM48">
        <v>9.7487300000000001</v>
      </c>
      <c r="AN48">
        <f>Table817[[#This Row],[CFNM]]/Table817[[#This Row],[CAREA]]</f>
        <v>0.116386347953363</v>
      </c>
    </row>
    <row r="49" spans="1:40" x14ac:dyDescent="0.3">
      <c r="A49">
        <v>2.5507599999999999</v>
      </c>
      <c r="B49">
        <f>(Table110[[#This Row],[time]]-2)*2</f>
        <v>1.1015199999999998</v>
      </c>
      <c r="C49">
        <v>89.674000000000007</v>
      </c>
      <c r="D49">
        <v>2.5186999999999999</v>
      </c>
      <c r="E49">
        <f>Table110[[#This Row],[CFNM]]/Table110[[#This Row],[CAREA]]</f>
        <v>2.8087293975957352E-2</v>
      </c>
      <c r="F49">
        <v>2.5507599999999999</v>
      </c>
      <c r="G49">
        <f>(Table211[[#This Row],[time]]-2)*2</f>
        <v>1.1015199999999998</v>
      </c>
      <c r="H49">
        <v>94.721699999999998</v>
      </c>
      <c r="I49">
        <v>4.9851100000000001E-3</v>
      </c>
      <c r="J49">
        <f>Table211[[#This Row],[CFNM]]/Table211[[#This Row],[CAREA]]</f>
        <v>5.2629017426840949E-5</v>
      </c>
      <c r="K49">
        <v>2.5507599999999999</v>
      </c>
      <c r="L49">
        <f>(Table312[[#This Row],[time]]-2)*2</f>
        <v>1.1015199999999998</v>
      </c>
      <c r="M49">
        <v>81.034700000000001</v>
      </c>
      <c r="N49">
        <v>2.7271499999999998E-3</v>
      </c>
      <c r="O49">
        <f>Table312[[#This Row],[CFNM]]/Table312[[#This Row],[CAREA]]</f>
        <v>3.3654101267728517E-5</v>
      </c>
      <c r="P49">
        <v>2.5507599999999999</v>
      </c>
      <c r="Q49">
        <f>(Table413[[#This Row],[time]]-2)*2</f>
        <v>1.1015199999999998</v>
      </c>
      <c r="R49">
        <v>80.842399999999998</v>
      </c>
      <c r="S49">
        <v>4.0355599999999997E-3</v>
      </c>
      <c r="T49">
        <f>Table413[[#This Row],[CFNM]]/Table413[[#This Row],[CAREA]]</f>
        <v>4.9918854462509772E-5</v>
      </c>
      <c r="U49">
        <v>2.5507599999999999</v>
      </c>
      <c r="V49">
        <f>(Table514[[#This Row],[time]]-2)*2</f>
        <v>1.1015199999999998</v>
      </c>
      <c r="W49">
        <v>78.979399999999998</v>
      </c>
      <c r="X49">
        <v>4.3764099999999998E-3</v>
      </c>
      <c r="Y49">
        <f>Table514[[#This Row],[CFNM]]/Table514[[#This Row],[CAREA]]</f>
        <v>5.5412044153285538E-5</v>
      </c>
      <c r="Z49">
        <v>2.5507599999999999</v>
      </c>
      <c r="AA49">
        <f>(Table615[[#This Row],[time]]-2)*2</f>
        <v>1.1015199999999998</v>
      </c>
      <c r="AB49">
        <v>80.844399999999993</v>
      </c>
      <c r="AC49">
        <v>9.4657900000000003E-2</v>
      </c>
      <c r="AD49">
        <f>Table615[[#This Row],[CFNM]]/Table615[[#This Row],[CAREA]]</f>
        <v>1.1708652671056994E-3</v>
      </c>
      <c r="AE49">
        <v>2.5507599999999999</v>
      </c>
      <c r="AF49">
        <f>(Table716[[#This Row],[time]]-2)*2</f>
        <v>1.1015199999999998</v>
      </c>
      <c r="AG49">
        <v>77.801599999999993</v>
      </c>
      <c r="AH49">
        <v>10.3269</v>
      </c>
      <c r="AI49">
        <f>Table716[[#This Row],[CFNM]]/Table716[[#This Row],[CAREA]]</f>
        <v>0.13273377411261467</v>
      </c>
      <c r="AJ49">
        <v>2.5507599999999999</v>
      </c>
      <c r="AK49">
        <f>(Table817[[#This Row],[time]]-2)*2</f>
        <v>1.1015199999999998</v>
      </c>
      <c r="AL49">
        <v>83.729500000000002</v>
      </c>
      <c r="AM49">
        <v>8.8712499999999999</v>
      </c>
      <c r="AN49">
        <f>Table817[[#This Row],[CFNM]]/Table817[[#This Row],[CAREA]]</f>
        <v>0.10595130748422002</v>
      </c>
    </row>
    <row r="50" spans="1:40" x14ac:dyDescent="0.3">
      <c r="A50">
        <v>2.60453</v>
      </c>
      <c r="B50">
        <f>(Table110[[#This Row],[time]]-2)*2</f>
        <v>1.20906</v>
      </c>
      <c r="C50">
        <v>88.830100000000002</v>
      </c>
      <c r="D50">
        <v>1.6057300000000001</v>
      </c>
      <c r="E50">
        <f>Table110[[#This Row],[CFNM]]/Table110[[#This Row],[CAREA]]</f>
        <v>1.8076417790816403E-2</v>
      </c>
      <c r="F50">
        <v>2.60453</v>
      </c>
      <c r="G50">
        <f>(Table211[[#This Row],[time]]-2)*2</f>
        <v>1.20906</v>
      </c>
      <c r="H50">
        <v>93.877099999999999</v>
      </c>
      <c r="I50">
        <v>4.5954799999999999E-3</v>
      </c>
      <c r="J50">
        <f>Table211[[#This Row],[CFNM]]/Table211[[#This Row],[CAREA]]</f>
        <v>4.8952087356767519E-5</v>
      </c>
      <c r="K50">
        <v>2.60453</v>
      </c>
      <c r="L50">
        <f>(Table312[[#This Row],[time]]-2)*2</f>
        <v>1.20906</v>
      </c>
      <c r="M50">
        <v>77.812700000000007</v>
      </c>
      <c r="N50">
        <v>2.5091900000000001E-3</v>
      </c>
      <c r="O50">
        <f>Table312[[#This Row],[CFNM]]/Table312[[#This Row],[CAREA]]</f>
        <v>3.2246535591233821E-5</v>
      </c>
      <c r="P50">
        <v>2.60453</v>
      </c>
      <c r="Q50">
        <f>(Table413[[#This Row],[time]]-2)*2</f>
        <v>1.20906</v>
      </c>
      <c r="R50">
        <v>80.530500000000004</v>
      </c>
      <c r="S50">
        <v>3.85031E-3</v>
      </c>
      <c r="T50">
        <f>Table413[[#This Row],[CFNM]]/Table413[[#This Row],[CAREA]]</f>
        <v>4.7811822849727741E-5</v>
      </c>
      <c r="U50">
        <v>2.60453</v>
      </c>
      <c r="V50">
        <f>(Table514[[#This Row],[time]]-2)*2</f>
        <v>1.20906</v>
      </c>
      <c r="W50">
        <v>78.252300000000005</v>
      </c>
      <c r="X50">
        <v>4.2638900000000002E-3</v>
      </c>
      <c r="Y50">
        <f>Table514[[#This Row],[CFNM]]/Table514[[#This Row],[CAREA]]</f>
        <v>5.4489005434984019E-5</v>
      </c>
      <c r="Z50">
        <v>2.60453</v>
      </c>
      <c r="AA50">
        <f>(Table615[[#This Row],[time]]-2)*2</f>
        <v>1.20906</v>
      </c>
      <c r="AB50">
        <v>78.863799999999998</v>
      </c>
      <c r="AC50">
        <v>4.0074400000000001E-3</v>
      </c>
      <c r="AD50">
        <f>Table615[[#This Row],[CFNM]]/Table615[[#This Row],[CAREA]]</f>
        <v>5.0814695715905145E-5</v>
      </c>
      <c r="AE50">
        <v>2.60453</v>
      </c>
      <c r="AF50">
        <f>(Table716[[#This Row],[time]]-2)*2</f>
        <v>1.20906</v>
      </c>
      <c r="AG50">
        <v>77.804100000000005</v>
      </c>
      <c r="AH50">
        <v>9.3708600000000004</v>
      </c>
      <c r="AI50">
        <f>Table716[[#This Row],[CFNM]]/Table716[[#This Row],[CAREA]]</f>
        <v>0.12044172479342348</v>
      </c>
      <c r="AJ50">
        <v>2.60453</v>
      </c>
      <c r="AK50">
        <f>(Table817[[#This Row],[time]]-2)*2</f>
        <v>1.20906</v>
      </c>
      <c r="AL50">
        <v>83.680300000000003</v>
      </c>
      <c r="AM50">
        <v>7.8532299999999999</v>
      </c>
      <c r="AN50">
        <f>Table817[[#This Row],[CFNM]]/Table817[[#This Row],[CAREA]]</f>
        <v>9.3848014407214117E-2</v>
      </c>
    </row>
    <row r="51" spans="1:40" x14ac:dyDescent="0.3">
      <c r="A51">
        <v>2.65273</v>
      </c>
      <c r="B51">
        <f>(Table110[[#This Row],[time]]-2)*2</f>
        <v>1.3054600000000001</v>
      </c>
      <c r="C51">
        <v>87.880799999999994</v>
      </c>
      <c r="D51">
        <v>1.1026100000000001</v>
      </c>
      <c r="E51">
        <f>Table110[[#This Row],[CFNM]]/Table110[[#This Row],[CAREA]]</f>
        <v>1.2546654104195686E-2</v>
      </c>
      <c r="F51">
        <v>2.65273</v>
      </c>
      <c r="G51">
        <f>(Table211[[#This Row],[time]]-2)*2</f>
        <v>1.3054600000000001</v>
      </c>
      <c r="H51">
        <v>93.593299999999999</v>
      </c>
      <c r="I51">
        <v>4.2871999999999997E-3</v>
      </c>
      <c r="J51">
        <f>Table211[[#This Row],[CFNM]]/Table211[[#This Row],[CAREA]]</f>
        <v>4.5806697701651717E-5</v>
      </c>
      <c r="K51">
        <v>2.65273</v>
      </c>
      <c r="L51">
        <f>(Table312[[#This Row],[time]]-2)*2</f>
        <v>1.3054600000000001</v>
      </c>
      <c r="M51">
        <v>76.737700000000004</v>
      </c>
      <c r="N51">
        <v>2.36484E-3</v>
      </c>
      <c r="O51">
        <f>Table312[[#This Row],[CFNM]]/Table312[[#This Row],[CAREA]]</f>
        <v>3.0817186337354387E-5</v>
      </c>
      <c r="P51">
        <v>2.65273</v>
      </c>
      <c r="Q51">
        <f>(Table413[[#This Row],[time]]-2)*2</f>
        <v>1.3054600000000001</v>
      </c>
      <c r="R51">
        <v>80.181399999999996</v>
      </c>
      <c r="S51">
        <v>3.72587E-3</v>
      </c>
      <c r="T51">
        <f>Table413[[#This Row],[CFNM]]/Table413[[#This Row],[CAREA]]</f>
        <v>4.6468008790068523E-5</v>
      </c>
      <c r="U51">
        <v>2.65273</v>
      </c>
      <c r="V51">
        <f>(Table514[[#This Row],[time]]-2)*2</f>
        <v>1.3054600000000001</v>
      </c>
      <c r="W51">
        <v>77.990399999999994</v>
      </c>
      <c r="X51">
        <v>4.1897100000000001E-3</v>
      </c>
      <c r="Y51">
        <f>Table514[[#This Row],[CFNM]]/Table514[[#This Row],[CAREA]]</f>
        <v>5.3720842565238805E-5</v>
      </c>
      <c r="Z51">
        <v>2.65273</v>
      </c>
      <c r="AA51">
        <f>(Table615[[#This Row],[time]]-2)*2</f>
        <v>1.3054600000000001</v>
      </c>
      <c r="AB51">
        <v>77.921400000000006</v>
      </c>
      <c r="AC51">
        <v>3.7915800000000001E-3</v>
      </c>
      <c r="AD51">
        <f>Table615[[#This Row],[CFNM]]/Table615[[#This Row],[CAREA]]</f>
        <v>4.8659033333590001E-5</v>
      </c>
      <c r="AE51">
        <v>2.65273</v>
      </c>
      <c r="AF51">
        <f>(Table716[[#This Row],[time]]-2)*2</f>
        <v>1.3054600000000001</v>
      </c>
      <c r="AG51">
        <v>77.861699999999999</v>
      </c>
      <c r="AH51">
        <v>8.6756100000000007</v>
      </c>
      <c r="AI51">
        <f>Table716[[#This Row],[CFNM]]/Table716[[#This Row],[CAREA]]</f>
        <v>0.11142333136831074</v>
      </c>
      <c r="AJ51">
        <v>2.65273</v>
      </c>
      <c r="AK51">
        <f>(Table817[[#This Row],[time]]-2)*2</f>
        <v>1.3054600000000001</v>
      </c>
      <c r="AL51">
        <v>83.679599999999994</v>
      </c>
      <c r="AM51">
        <v>7.12744</v>
      </c>
      <c r="AN51">
        <f>Table817[[#This Row],[CFNM]]/Table817[[#This Row],[CAREA]]</f>
        <v>8.5175359346842006E-2</v>
      </c>
    </row>
    <row r="52" spans="1:40" x14ac:dyDescent="0.3">
      <c r="A52">
        <v>2.7006199999999998</v>
      </c>
      <c r="B52">
        <f>(Table110[[#This Row],[time]]-2)*2</f>
        <v>1.4012399999999996</v>
      </c>
      <c r="C52">
        <v>87.061000000000007</v>
      </c>
      <c r="D52">
        <v>0.65994799999999998</v>
      </c>
      <c r="E52">
        <f>Table110[[#This Row],[CFNM]]/Table110[[#This Row],[CAREA]]</f>
        <v>7.5802942764268723E-3</v>
      </c>
      <c r="F52">
        <v>2.7006199999999998</v>
      </c>
      <c r="G52">
        <f>(Table211[[#This Row],[time]]-2)*2</f>
        <v>1.4012399999999996</v>
      </c>
      <c r="H52">
        <v>92.999300000000005</v>
      </c>
      <c r="I52">
        <v>3.9971099999999999E-3</v>
      </c>
      <c r="J52">
        <f>Table211[[#This Row],[CFNM]]/Table211[[#This Row],[CAREA]]</f>
        <v>4.2980000924738142E-5</v>
      </c>
      <c r="K52">
        <v>2.7006199999999998</v>
      </c>
      <c r="L52">
        <f>(Table312[[#This Row],[time]]-2)*2</f>
        <v>1.4012399999999996</v>
      </c>
      <c r="M52">
        <v>75.989099999999993</v>
      </c>
      <c r="N52">
        <v>2.24164E-3</v>
      </c>
      <c r="O52">
        <f>Table312[[#This Row],[CFNM]]/Table312[[#This Row],[CAREA]]</f>
        <v>2.9499494006377234E-5</v>
      </c>
      <c r="P52">
        <v>2.7006199999999998</v>
      </c>
      <c r="Q52">
        <f>(Table413[[#This Row],[time]]-2)*2</f>
        <v>1.4012399999999996</v>
      </c>
      <c r="R52">
        <v>80.109099999999998</v>
      </c>
      <c r="S52">
        <v>3.6115100000000001E-3</v>
      </c>
      <c r="T52">
        <f>Table413[[#This Row],[CFNM]]/Table413[[#This Row],[CAREA]]</f>
        <v>4.5082393885338869E-5</v>
      </c>
      <c r="U52">
        <v>2.7006199999999998</v>
      </c>
      <c r="V52">
        <f>(Table514[[#This Row],[time]]-2)*2</f>
        <v>1.4012399999999996</v>
      </c>
      <c r="W52">
        <v>77.544499999999999</v>
      </c>
      <c r="X52">
        <v>4.1204400000000004E-3</v>
      </c>
      <c r="Y52">
        <f>Table514[[#This Row],[CFNM]]/Table514[[#This Row],[CAREA]]</f>
        <v>5.3136457131066684E-5</v>
      </c>
      <c r="Z52">
        <v>2.7006199999999998</v>
      </c>
      <c r="AA52">
        <f>(Table615[[#This Row],[time]]-2)*2</f>
        <v>1.4012399999999996</v>
      </c>
      <c r="AB52">
        <v>77.0779</v>
      </c>
      <c r="AC52">
        <v>3.6649600000000001E-3</v>
      </c>
      <c r="AD52">
        <f>Table615[[#This Row],[CFNM]]/Table615[[#This Row],[CAREA]]</f>
        <v>4.7548778573365392E-5</v>
      </c>
      <c r="AE52">
        <v>2.7006199999999998</v>
      </c>
      <c r="AF52">
        <f>(Table716[[#This Row],[time]]-2)*2</f>
        <v>1.4012399999999996</v>
      </c>
      <c r="AG52">
        <v>77.907399999999996</v>
      </c>
      <c r="AH52">
        <v>8.0273099999999999</v>
      </c>
      <c r="AI52">
        <f>Table716[[#This Row],[CFNM]]/Table716[[#This Row],[CAREA]]</f>
        <v>0.10303655365215628</v>
      </c>
      <c r="AJ52">
        <v>2.7006199999999998</v>
      </c>
      <c r="AK52">
        <f>(Table817[[#This Row],[time]]-2)*2</f>
        <v>1.4012399999999996</v>
      </c>
      <c r="AL52">
        <v>83.64</v>
      </c>
      <c r="AM52">
        <v>6.4553000000000003</v>
      </c>
      <c r="AN52">
        <f>Table817[[#This Row],[CFNM]]/Table817[[#This Row],[CAREA]]</f>
        <v>7.7179579148732663E-2</v>
      </c>
    </row>
    <row r="53" spans="1:40" x14ac:dyDescent="0.3">
      <c r="A53">
        <v>2.75176</v>
      </c>
      <c r="B53">
        <f>(Table110[[#This Row],[time]]-2)*2</f>
        <v>1.50352</v>
      </c>
      <c r="C53">
        <v>86.659800000000004</v>
      </c>
      <c r="D53">
        <v>9.6382300000000004E-2</v>
      </c>
      <c r="E53">
        <f>Table110[[#This Row],[CFNM]]/Table110[[#This Row],[CAREA]]</f>
        <v>1.1121915813329826E-3</v>
      </c>
      <c r="F53">
        <v>2.75176</v>
      </c>
      <c r="G53">
        <f>(Table211[[#This Row],[time]]-2)*2</f>
        <v>1.50352</v>
      </c>
      <c r="H53">
        <v>91.768100000000004</v>
      </c>
      <c r="I53">
        <v>3.6004399999999999E-3</v>
      </c>
      <c r="J53">
        <f>Table211[[#This Row],[CFNM]]/Table211[[#This Row],[CAREA]]</f>
        <v>3.9234112943386642E-5</v>
      </c>
      <c r="K53">
        <v>2.75176</v>
      </c>
      <c r="L53">
        <f>(Table312[[#This Row],[time]]-2)*2</f>
        <v>1.50352</v>
      </c>
      <c r="M53">
        <v>74.5411</v>
      </c>
      <c r="N53">
        <v>2.0850600000000001E-3</v>
      </c>
      <c r="O53">
        <f>Table312[[#This Row],[CFNM]]/Table312[[#This Row],[CAREA]]</f>
        <v>2.7971951044457356E-5</v>
      </c>
      <c r="P53">
        <v>2.75176</v>
      </c>
      <c r="Q53">
        <f>(Table413[[#This Row],[time]]-2)*2</f>
        <v>1.50352</v>
      </c>
      <c r="R53">
        <v>80.010599999999997</v>
      </c>
      <c r="S53">
        <v>3.4640199999999999E-3</v>
      </c>
      <c r="T53">
        <f>Table413[[#This Row],[CFNM]]/Table413[[#This Row],[CAREA]]</f>
        <v>4.3294513476964306E-5</v>
      </c>
      <c r="U53">
        <v>2.75176</v>
      </c>
      <c r="V53">
        <f>(Table514[[#This Row],[time]]-2)*2</f>
        <v>1.50352</v>
      </c>
      <c r="W53">
        <v>75.878299999999996</v>
      </c>
      <c r="X53">
        <v>4.0297299999999996E-3</v>
      </c>
      <c r="Y53">
        <f>Table514[[#This Row],[CFNM]]/Table514[[#This Row],[CAREA]]</f>
        <v>5.3107805525426897E-5</v>
      </c>
      <c r="Z53">
        <v>2.75176</v>
      </c>
      <c r="AA53">
        <f>(Table615[[#This Row],[time]]-2)*2</f>
        <v>1.50352</v>
      </c>
      <c r="AB53">
        <v>76.775599999999997</v>
      </c>
      <c r="AC53">
        <v>3.50411E-3</v>
      </c>
      <c r="AD53">
        <f>Table615[[#This Row],[CFNM]]/Table615[[#This Row],[CAREA]]</f>
        <v>4.5640932796357175E-5</v>
      </c>
      <c r="AE53">
        <v>2.75176</v>
      </c>
      <c r="AF53">
        <f>(Table716[[#This Row],[time]]-2)*2</f>
        <v>1.50352</v>
      </c>
      <c r="AG53">
        <v>77.918199999999999</v>
      </c>
      <c r="AH53">
        <v>7.1524700000000001</v>
      </c>
      <c r="AI53">
        <f>Table716[[#This Row],[CFNM]]/Table716[[#This Row],[CAREA]]</f>
        <v>9.1794599977925564E-2</v>
      </c>
      <c r="AJ53">
        <v>2.75176</v>
      </c>
      <c r="AK53">
        <f>(Table817[[#This Row],[time]]-2)*2</f>
        <v>1.50352</v>
      </c>
      <c r="AL53">
        <v>83.157399999999996</v>
      </c>
      <c r="AM53">
        <v>5.6928700000000001</v>
      </c>
      <c r="AN53">
        <f>Table817[[#This Row],[CFNM]]/Table817[[#This Row],[CAREA]]</f>
        <v>6.8458970578685732E-2</v>
      </c>
    </row>
    <row r="54" spans="1:40" x14ac:dyDescent="0.3">
      <c r="A54">
        <v>2.80444</v>
      </c>
      <c r="B54">
        <f>(Table110[[#This Row],[time]]-2)*2</f>
        <v>1.6088800000000001</v>
      </c>
      <c r="C54">
        <v>85.787700000000001</v>
      </c>
      <c r="D54">
        <v>3.8092999999999998E-3</v>
      </c>
      <c r="E54">
        <f>Table110[[#This Row],[CFNM]]/Table110[[#This Row],[CAREA]]</f>
        <v>4.4403801477367968E-5</v>
      </c>
      <c r="F54">
        <v>2.80444</v>
      </c>
      <c r="G54">
        <f>(Table211[[#This Row],[time]]-2)*2</f>
        <v>1.6088800000000001</v>
      </c>
      <c r="H54">
        <v>88.847999999999999</v>
      </c>
      <c r="I54">
        <v>3.2255299999999999E-3</v>
      </c>
      <c r="J54">
        <f>Table211[[#This Row],[CFNM]]/Table211[[#This Row],[CAREA]]</f>
        <v>3.6303912299657844E-5</v>
      </c>
      <c r="K54">
        <v>2.80444</v>
      </c>
      <c r="L54">
        <f>(Table312[[#This Row],[time]]-2)*2</f>
        <v>1.6088800000000001</v>
      </c>
      <c r="M54">
        <v>72.740300000000005</v>
      </c>
      <c r="N54">
        <v>1.95279E-3</v>
      </c>
      <c r="O54">
        <f>Table312[[#This Row],[CFNM]]/Table312[[#This Row],[CAREA]]</f>
        <v>2.6846053700630873E-5</v>
      </c>
      <c r="P54">
        <v>2.80444</v>
      </c>
      <c r="Q54">
        <f>(Table413[[#This Row],[time]]-2)*2</f>
        <v>1.6088800000000001</v>
      </c>
      <c r="R54">
        <v>79.909000000000006</v>
      </c>
      <c r="S54">
        <v>3.31299E-3</v>
      </c>
      <c r="T54">
        <f>Table413[[#This Row],[CFNM]]/Table413[[#This Row],[CAREA]]</f>
        <v>4.145953522131424E-5</v>
      </c>
      <c r="U54">
        <v>2.80444</v>
      </c>
      <c r="V54">
        <f>(Table514[[#This Row],[time]]-2)*2</f>
        <v>1.6088800000000001</v>
      </c>
      <c r="W54">
        <v>75.569199999999995</v>
      </c>
      <c r="X54">
        <v>3.9476199999999998E-3</v>
      </c>
      <c r="Y54">
        <f>Table514[[#This Row],[CFNM]]/Table514[[#This Row],[CAREA]]</f>
        <v>5.2238478110129521E-5</v>
      </c>
      <c r="Z54">
        <v>2.80444</v>
      </c>
      <c r="AA54">
        <f>(Table615[[#This Row],[time]]-2)*2</f>
        <v>1.6088800000000001</v>
      </c>
      <c r="AB54">
        <v>74.695099999999996</v>
      </c>
      <c r="AC54">
        <v>3.3484000000000001E-3</v>
      </c>
      <c r="AD54">
        <f>Table615[[#This Row],[CFNM]]/Table615[[#This Row],[CAREA]]</f>
        <v>4.4827572357490656E-5</v>
      </c>
      <c r="AE54">
        <v>2.80444</v>
      </c>
      <c r="AF54">
        <f>(Table716[[#This Row],[time]]-2)*2</f>
        <v>1.6088800000000001</v>
      </c>
      <c r="AG54">
        <v>77.980400000000003</v>
      </c>
      <c r="AH54">
        <v>6.2813100000000004</v>
      </c>
      <c r="AI54">
        <f>Table716[[#This Row],[CFNM]]/Table716[[#This Row],[CAREA]]</f>
        <v>8.054985611769111E-2</v>
      </c>
      <c r="AJ54">
        <v>2.80444</v>
      </c>
      <c r="AK54">
        <f>(Table817[[#This Row],[time]]-2)*2</f>
        <v>1.6088800000000001</v>
      </c>
      <c r="AL54">
        <v>83.0792</v>
      </c>
      <c r="AM54">
        <v>5.0252400000000002</v>
      </c>
      <c r="AN54">
        <f>Table817[[#This Row],[CFNM]]/Table817[[#This Row],[CAREA]]</f>
        <v>6.0487342198769369E-2</v>
      </c>
    </row>
    <row r="55" spans="1:40" x14ac:dyDescent="0.3">
      <c r="A55">
        <v>2.8583699999999999</v>
      </c>
      <c r="B55">
        <f>(Table110[[#This Row],[time]]-2)*2</f>
        <v>1.7167399999999997</v>
      </c>
      <c r="C55">
        <v>84.832499999999996</v>
      </c>
      <c r="D55">
        <v>3.5680199999999999E-3</v>
      </c>
      <c r="E55">
        <f>Table110[[#This Row],[CFNM]]/Table110[[#This Row],[CAREA]]</f>
        <v>4.2059588011670054E-5</v>
      </c>
      <c r="F55">
        <v>2.8583699999999999</v>
      </c>
      <c r="G55">
        <f>(Table211[[#This Row],[time]]-2)*2</f>
        <v>1.7167399999999997</v>
      </c>
      <c r="H55">
        <v>88.069400000000002</v>
      </c>
      <c r="I55">
        <v>2.9302400000000002E-3</v>
      </c>
      <c r="J55">
        <f>Table211[[#This Row],[CFNM]]/Table211[[#This Row],[CAREA]]</f>
        <v>3.3271942354552207E-5</v>
      </c>
      <c r="K55">
        <v>2.8583699999999999</v>
      </c>
      <c r="L55">
        <f>(Table312[[#This Row],[time]]-2)*2</f>
        <v>1.7167399999999997</v>
      </c>
      <c r="M55">
        <v>68.749099999999999</v>
      </c>
      <c r="N55">
        <v>1.8237800000000001E-3</v>
      </c>
      <c r="O55">
        <f>Table312[[#This Row],[CFNM]]/Table312[[#This Row],[CAREA]]</f>
        <v>2.6528056367283356E-5</v>
      </c>
      <c r="P55">
        <v>2.8583699999999999</v>
      </c>
      <c r="Q55">
        <f>(Table413[[#This Row],[time]]-2)*2</f>
        <v>1.7167399999999997</v>
      </c>
      <c r="R55">
        <v>79.768600000000006</v>
      </c>
      <c r="S55">
        <v>3.11751E-3</v>
      </c>
      <c r="T55">
        <f>Table413[[#This Row],[CFNM]]/Table413[[#This Row],[CAREA]]</f>
        <v>3.9081919452014953E-5</v>
      </c>
      <c r="U55">
        <v>2.8583699999999999</v>
      </c>
      <c r="V55">
        <f>(Table514[[#This Row],[time]]-2)*2</f>
        <v>1.7167399999999997</v>
      </c>
      <c r="W55">
        <v>74.4315</v>
      </c>
      <c r="X55">
        <v>3.8665800000000001E-3</v>
      </c>
      <c r="Y55">
        <f>Table514[[#This Row],[CFNM]]/Table514[[#This Row],[CAREA]]</f>
        <v>5.1948167106668548E-5</v>
      </c>
      <c r="Z55">
        <v>2.8583699999999999</v>
      </c>
      <c r="AA55">
        <f>(Table615[[#This Row],[time]]-2)*2</f>
        <v>1.7167399999999997</v>
      </c>
      <c r="AB55">
        <v>72.408100000000005</v>
      </c>
      <c r="AC55">
        <v>3.1638999999999999E-3</v>
      </c>
      <c r="AD55">
        <f>Table615[[#This Row],[CFNM]]/Table615[[#This Row],[CAREA]]</f>
        <v>4.3695387670716391E-5</v>
      </c>
      <c r="AE55">
        <v>2.8583699999999999</v>
      </c>
      <c r="AF55">
        <f>(Table716[[#This Row],[time]]-2)*2</f>
        <v>1.7167399999999997</v>
      </c>
      <c r="AG55">
        <v>78.035799999999995</v>
      </c>
      <c r="AH55">
        <v>5.3070399999999998</v>
      </c>
      <c r="AI55">
        <f>Table716[[#This Row],[CFNM]]/Table716[[#This Row],[CAREA]]</f>
        <v>6.8007760540674922E-2</v>
      </c>
      <c r="AJ55">
        <v>2.8583699999999999</v>
      </c>
      <c r="AK55">
        <f>(Table817[[#This Row],[time]]-2)*2</f>
        <v>1.7167399999999997</v>
      </c>
      <c r="AL55">
        <v>82.977900000000005</v>
      </c>
      <c r="AM55">
        <v>4.3429099999999998</v>
      </c>
      <c r="AN55">
        <f>Table817[[#This Row],[CFNM]]/Table817[[#This Row],[CAREA]]</f>
        <v>5.233815268884847E-2</v>
      </c>
    </row>
    <row r="56" spans="1:40" x14ac:dyDescent="0.3">
      <c r="A56">
        <v>2.9134199999999999</v>
      </c>
      <c r="B56">
        <f>(Table110[[#This Row],[time]]-2)*2</f>
        <v>1.8268399999999998</v>
      </c>
      <c r="C56">
        <v>81.9619</v>
      </c>
      <c r="D56">
        <v>3.3555600000000001E-3</v>
      </c>
      <c r="E56">
        <f>Table110[[#This Row],[CFNM]]/Table110[[#This Row],[CAREA]]</f>
        <v>4.0940485762287109E-5</v>
      </c>
      <c r="F56">
        <v>2.9134199999999999</v>
      </c>
      <c r="G56">
        <f>(Table211[[#This Row],[time]]-2)*2</f>
        <v>1.8268399999999998</v>
      </c>
      <c r="H56">
        <v>87.322599999999994</v>
      </c>
      <c r="I56">
        <v>2.70492E-3</v>
      </c>
      <c r="J56">
        <f>Table211[[#This Row],[CFNM]]/Table211[[#This Row],[CAREA]]</f>
        <v>3.0976173407571467E-5</v>
      </c>
      <c r="K56">
        <v>2.9134199999999999</v>
      </c>
      <c r="L56">
        <f>(Table312[[#This Row],[time]]-2)*2</f>
        <v>1.8268399999999998</v>
      </c>
      <c r="M56">
        <v>66.117500000000007</v>
      </c>
      <c r="N56">
        <v>1.71222E-3</v>
      </c>
      <c r="O56">
        <f>Table312[[#This Row],[CFNM]]/Table312[[#This Row],[CAREA]]</f>
        <v>2.5896623435550344E-5</v>
      </c>
      <c r="P56">
        <v>2.9134199999999999</v>
      </c>
      <c r="Q56">
        <f>(Table413[[#This Row],[time]]-2)*2</f>
        <v>1.8268399999999998</v>
      </c>
      <c r="R56">
        <v>79.627899999999997</v>
      </c>
      <c r="S56">
        <v>2.9437600000000001E-3</v>
      </c>
      <c r="T56">
        <f>Table413[[#This Row],[CFNM]]/Table413[[#This Row],[CAREA]]</f>
        <v>3.6968951837232936E-5</v>
      </c>
      <c r="U56">
        <v>2.9134199999999999</v>
      </c>
      <c r="V56">
        <f>(Table514[[#This Row],[time]]-2)*2</f>
        <v>1.8268399999999998</v>
      </c>
      <c r="W56">
        <v>74.072100000000006</v>
      </c>
      <c r="X56">
        <v>3.7915499999999999E-3</v>
      </c>
      <c r="Y56">
        <f>Table514[[#This Row],[CFNM]]/Table514[[#This Row],[CAREA]]</f>
        <v>5.1187289141255606E-5</v>
      </c>
      <c r="Z56">
        <v>2.9134199999999999</v>
      </c>
      <c r="AA56">
        <f>(Table615[[#This Row],[time]]-2)*2</f>
        <v>1.8268399999999998</v>
      </c>
      <c r="AB56">
        <v>70.224100000000007</v>
      </c>
      <c r="AC56">
        <v>2.9954700000000001E-3</v>
      </c>
      <c r="AD56">
        <f>Table615[[#This Row],[CFNM]]/Table615[[#This Row],[CAREA]]</f>
        <v>4.2655868854139816E-5</v>
      </c>
      <c r="AE56">
        <v>2.9134199999999999</v>
      </c>
      <c r="AF56">
        <f>(Table716[[#This Row],[time]]-2)*2</f>
        <v>1.8268399999999998</v>
      </c>
      <c r="AG56">
        <v>77.971599999999995</v>
      </c>
      <c r="AH56">
        <v>4.4648399999999997</v>
      </c>
      <c r="AI56">
        <f>Table716[[#This Row],[CFNM]]/Table716[[#This Row],[CAREA]]</f>
        <v>5.7262387843779017E-2</v>
      </c>
      <c r="AJ56">
        <v>2.9134199999999999</v>
      </c>
      <c r="AK56">
        <f>(Table817[[#This Row],[time]]-2)*2</f>
        <v>1.8268399999999998</v>
      </c>
      <c r="AL56">
        <v>82.885900000000007</v>
      </c>
      <c r="AM56">
        <v>3.7082600000000001</v>
      </c>
      <c r="AN56">
        <f>Table817[[#This Row],[CFNM]]/Table817[[#This Row],[CAREA]]</f>
        <v>4.4739334434445423E-2</v>
      </c>
    </row>
    <row r="57" spans="1:40" x14ac:dyDescent="0.3">
      <c r="A57">
        <v>2.9619599999999999</v>
      </c>
      <c r="B57">
        <f>(Table110[[#This Row],[time]]-2)*2</f>
        <v>1.9239199999999999</v>
      </c>
      <c r="C57">
        <v>79.909400000000005</v>
      </c>
      <c r="D57">
        <v>3.15417E-3</v>
      </c>
      <c r="E57">
        <f>Table110[[#This Row],[CFNM]]/Table110[[#This Row],[CAREA]]</f>
        <v>3.9471826843900716E-5</v>
      </c>
      <c r="F57">
        <v>2.9619599999999999</v>
      </c>
      <c r="G57">
        <f>(Table211[[#This Row],[time]]-2)*2</f>
        <v>1.9239199999999999</v>
      </c>
      <c r="H57">
        <v>86.085499999999996</v>
      </c>
      <c r="I57">
        <v>2.5290600000000001E-3</v>
      </c>
      <c r="J57">
        <f>Table211[[#This Row],[CFNM]]/Table211[[#This Row],[CAREA]]</f>
        <v>2.9378466756887049E-5</v>
      </c>
      <c r="K57">
        <v>2.9619599999999999</v>
      </c>
      <c r="L57">
        <f>(Table312[[#This Row],[time]]-2)*2</f>
        <v>1.9239199999999999</v>
      </c>
      <c r="M57">
        <v>65.683999999999997</v>
      </c>
      <c r="N57">
        <v>1.5996599999999999E-3</v>
      </c>
      <c r="O57">
        <f>Table312[[#This Row],[CFNM]]/Table312[[#This Row],[CAREA]]</f>
        <v>2.4353876134218379E-5</v>
      </c>
      <c r="P57">
        <v>2.9619599999999999</v>
      </c>
      <c r="Q57">
        <f>(Table413[[#This Row],[time]]-2)*2</f>
        <v>1.9239199999999999</v>
      </c>
      <c r="R57">
        <v>79.468699999999998</v>
      </c>
      <c r="S57">
        <v>2.7700300000000001E-3</v>
      </c>
      <c r="T57">
        <f>Table413[[#This Row],[CFNM]]/Table413[[#This Row],[CAREA]]</f>
        <v>3.4856868175772348E-5</v>
      </c>
      <c r="U57">
        <v>2.9619599999999999</v>
      </c>
      <c r="V57">
        <f>(Table514[[#This Row],[time]]-2)*2</f>
        <v>1.9239199999999999</v>
      </c>
      <c r="W57">
        <v>73.241600000000005</v>
      </c>
      <c r="X57">
        <v>3.7081000000000002E-3</v>
      </c>
      <c r="Y57">
        <f>Table514[[#This Row],[CFNM]]/Table514[[#This Row],[CAREA]]</f>
        <v>5.0628331440055926E-5</v>
      </c>
      <c r="Z57">
        <v>2.9619599999999999</v>
      </c>
      <c r="AA57">
        <f>(Table615[[#This Row],[time]]-2)*2</f>
        <v>1.9239199999999999</v>
      </c>
      <c r="AB57">
        <v>69.073300000000003</v>
      </c>
      <c r="AC57">
        <v>2.8217699999999999E-3</v>
      </c>
      <c r="AD57">
        <f>Table615[[#This Row],[CFNM]]/Table615[[#This Row],[CAREA]]</f>
        <v>4.0851819733529448E-5</v>
      </c>
      <c r="AE57">
        <v>2.9619599999999999</v>
      </c>
      <c r="AF57">
        <f>(Table716[[#This Row],[time]]-2)*2</f>
        <v>1.9239199999999999</v>
      </c>
      <c r="AG57">
        <v>77.804500000000004</v>
      </c>
      <c r="AH57">
        <v>3.56996</v>
      </c>
      <c r="AI57">
        <f>Table716[[#This Row],[CFNM]]/Table716[[#This Row],[CAREA]]</f>
        <v>4.58837213785835E-2</v>
      </c>
      <c r="AJ57">
        <v>2.9619599999999999</v>
      </c>
      <c r="AK57">
        <f>(Table817[[#This Row],[time]]-2)*2</f>
        <v>1.9239199999999999</v>
      </c>
      <c r="AL57">
        <v>82.760499999999993</v>
      </c>
      <c r="AM57">
        <v>3.0959099999999999</v>
      </c>
      <c r="AN57">
        <f>Table817[[#This Row],[CFNM]]/Table817[[#This Row],[CAREA]]</f>
        <v>3.7408063025235472E-2</v>
      </c>
    </row>
    <row r="58" spans="1:40" x14ac:dyDescent="0.3">
      <c r="A58">
        <v>3</v>
      </c>
      <c r="B58">
        <f>(Table110[[#This Row],[time]]-2)*2</f>
        <v>2</v>
      </c>
      <c r="C58">
        <v>78.714699999999993</v>
      </c>
      <c r="D58">
        <v>3.0385400000000002E-3</v>
      </c>
      <c r="E58">
        <f>Table110[[#This Row],[CFNM]]/Table110[[#This Row],[CAREA]]</f>
        <v>3.8601938392701752E-5</v>
      </c>
      <c r="F58">
        <v>3</v>
      </c>
      <c r="G58">
        <f>(Table211[[#This Row],[time]]-2)*2</f>
        <v>2</v>
      </c>
      <c r="H58">
        <v>84.894999999999996</v>
      </c>
      <c r="I58">
        <v>2.44108E-3</v>
      </c>
      <c r="J58">
        <f>Table211[[#This Row],[CFNM]]/Table211[[#This Row],[CAREA]]</f>
        <v>2.8754108015784206E-5</v>
      </c>
      <c r="K58">
        <v>3</v>
      </c>
      <c r="L58">
        <f>(Table312[[#This Row],[time]]-2)*2</f>
        <v>2</v>
      </c>
      <c r="M58">
        <v>64.322500000000005</v>
      </c>
      <c r="N58">
        <v>1.5318199999999999E-3</v>
      </c>
      <c r="O58">
        <f>Table312[[#This Row],[CFNM]]/Table312[[#This Row],[CAREA]]</f>
        <v>2.3814683819814215E-5</v>
      </c>
      <c r="P58">
        <v>3</v>
      </c>
      <c r="Q58">
        <f>(Table413[[#This Row],[time]]-2)*2</f>
        <v>2</v>
      </c>
      <c r="R58">
        <v>79.373900000000006</v>
      </c>
      <c r="S58">
        <v>2.6756599999999998E-3</v>
      </c>
      <c r="T58">
        <f>Table413[[#This Row],[CFNM]]/Table413[[#This Row],[CAREA]]</f>
        <v>3.3709569518443715E-5</v>
      </c>
      <c r="U58">
        <v>3</v>
      </c>
      <c r="V58">
        <f>(Table514[[#This Row],[time]]-2)*2</f>
        <v>2</v>
      </c>
      <c r="W58">
        <v>72.929299999999998</v>
      </c>
      <c r="X58">
        <v>3.6575599999999998E-3</v>
      </c>
      <c r="Y58">
        <f>Table514[[#This Row],[CFNM]]/Table514[[#This Row],[CAREA]]</f>
        <v>5.0152133641759894E-5</v>
      </c>
      <c r="Z58">
        <v>3</v>
      </c>
      <c r="AA58">
        <f>(Table615[[#This Row],[time]]-2)*2</f>
        <v>2</v>
      </c>
      <c r="AB58">
        <v>68.882900000000006</v>
      </c>
      <c r="AC58">
        <v>2.7203000000000001E-3</v>
      </c>
      <c r="AD58">
        <f>Table615[[#This Row],[CFNM]]/Table615[[#This Row],[CAREA]]</f>
        <v>3.949165903293851E-5</v>
      </c>
      <c r="AE58">
        <v>3</v>
      </c>
      <c r="AF58">
        <f>(Table716[[#This Row],[time]]-2)*2</f>
        <v>2</v>
      </c>
      <c r="AG58">
        <v>77.705500000000001</v>
      </c>
      <c r="AH58">
        <v>3.02786</v>
      </c>
      <c r="AI58">
        <f>Table716[[#This Row],[CFNM]]/Table716[[#This Row],[CAREA]]</f>
        <v>3.8965838968927552E-2</v>
      </c>
      <c r="AJ58">
        <v>3</v>
      </c>
      <c r="AK58">
        <f>(Table817[[#This Row],[time]]-2)*2</f>
        <v>2</v>
      </c>
      <c r="AL58">
        <v>82.686999999999998</v>
      </c>
      <c r="AM58">
        <v>2.7481800000000001</v>
      </c>
      <c r="AN58">
        <f>Table817[[#This Row],[CFNM]]/Table817[[#This Row],[CAREA]]</f>
        <v>3.3235937934620922E-2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90B4D6-408F-4772-AA85-C99FF34625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4CFEC4-0AE3-4F34-8405-BC521C9434B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B519D71-3945-4E74-9DF3-FE366DBEF6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2020-12-18T23:11:43Z</dcterms:created>
  <dcterms:modified xsi:type="dcterms:W3CDTF">2021-01-07T17:18:12Z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