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CMS results\Intact\"/>
    </mc:Choice>
  </mc:AlternateContent>
  <xr:revisionPtr revIDLastSave="44" documentId="13_ncr:1_{99B81F50-3209-4522-B4E1-19DE0B5F1D69}" xr6:coauthVersionLast="45" xr6:coauthVersionMax="45" xr10:uidLastSave="{81272F24-53A3-43A0-BEE9-4C927AA2E22D}"/>
  <bookViews>
    <workbookView xWindow="2136" yWindow="1896" windowWidth="17280" windowHeight="9024" xr2:uid="{8D63F4BE-C6F6-4AD9-A8DB-F5ACA88B7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4" i="1" l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7" i="1"/>
  <c r="AK37" i="1"/>
  <c r="AI37" i="1"/>
  <c r="AF37" i="1"/>
  <c r="AD37" i="1"/>
  <c r="AA37" i="1"/>
  <c r="Y37" i="1"/>
  <c r="V37" i="1"/>
  <c r="T37" i="1"/>
  <c r="Q37" i="1"/>
  <c r="O37" i="1"/>
  <c r="L37" i="1"/>
  <c r="J37" i="1"/>
  <c r="G37" i="1"/>
  <c r="E37" i="1"/>
  <c r="B37" i="1"/>
  <c r="AN36" i="1"/>
  <c r="AK36" i="1"/>
  <c r="AI36" i="1"/>
  <c r="AF36" i="1"/>
  <c r="AD36" i="1"/>
  <c r="AA36" i="1"/>
  <c r="Y36" i="1"/>
  <c r="V36" i="1"/>
  <c r="T36" i="1"/>
  <c r="Q36" i="1"/>
  <c r="O36" i="1"/>
  <c r="L36" i="1"/>
  <c r="J36" i="1"/>
  <c r="G36" i="1"/>
  <c r="E36" i="1"/>
  <c r="B36" i="1"/>
  <c r="AN35" i="1"/>
  <c r="AK35" i="1"/>
  <c r="AI35" i="1"/>
  <c r="AF35" i="1"/>
  <c r="AD35" i="1"/>
  <c r="AA35" i="1"/>
  <c r="Y35" i="1"/>
  <c r="V35" i="1"/>
  <c r="T35" i="1"/>
  <c r="Q35" i="1"/>
  <c r="O35" i="1"/>
  <c r="L35" i="1"/>
  <c r="J35" i="1"/>
  <c r="G35" i="1"/>
  <c r="E35" i="1"/>
  <c r="B35" i="1"/>
  <c r="AN34" i="1"/>
  <c r="AK34" i="1"/>
  <c r="AI34" i="1"/>
  <c r="AF34" i="1"/>
  <c r="AD34" i="1"/>
  <c r="AA34" i="1"/>
  <c r="Y34" i="1"/>
  <c r="V34" i="1"/>
  <c r="T34" i="1"/>
  <c r="Q34" i="1"/>
  <c r="O34" i="1"/>
  <c r="L34" i="1"/>
  <c r="J34" i="1"/>
  <c r="G34" i="1"/>
  <c r="E34" i="1"/>
  <c r="B34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  <c r="AN9" i="1"/>
  <c r="AK9" i="1"/>
  <c r="AI9" i="1"/>
  <c r="AF9" i="1"/>
  <c r="AD9" i="1"/>
  <c r="AA9" i="1"/>
  <c r="Y9" i="1"/>
  <c r="V9" i="1"/>
  <c r="T9" i="1"/>
  <c r="Q9" i="1"/>
  <c r="O9" i="1"/>
  <c r="L9" i="1"/>
  <c r="J9" i="1"/>
  <c r="G9" i="1"/>
  <c r="E9" i="1"/>
  <c r="B9" i="1"/>
  <c r="AN8" i="1"/>
  <c r="AK8" i="1"/>
  <c r="AI8" i="1"/>
  <c r="AF8" i="1"/>
  <c r="AD8" i="1"/>
  <c r="AA8" i="1"/>
  <c r="Y8" i="1"/>
  <c r="V8" i="1"/>
  <c r="T8" i="1"/>
  <c r="Q8" i="1"/>
  <c r="O8" i="1"/>
  <c r="L8" i="1"/>
  <c r="J8" i="1"/>
  <c r="G8" i="1"/>
  <c r="E8" i="1"/>
  <c r="B8" i="1"/>
  <c r="AN7" i="1"/>
  <c r="AK7" i="1"/>
  <c r="AI7" i="1"/>
  <c r="AF7" i="1"/>
  <c r="AD7" i="1"/>
  <c r="AA7" i="1"/>
  <c r="Y7" i="1"/>
  <c r="V7" i="1"/>
  <c r="T7" i="1"/>
  <c r="Q7" i="1"/>
  <c r="O7" i="1"/>
  <c r="L7" i="1"/>
  <c r="J7" i="1"/>
  <c r="G7" i="1"/>
  <c r="E7" i="1"/>
  <c r="B7" i="1"/>
  <c r="AN6" i="1"/>
  <c r="AK6" i="1"/>
  <c r="AI6" i="1"/>
  <c r="AF6" i="1"/>
  <c r="AD6" i="1"/>
  <c r="AA6" i="1"/>
  <c r="Y6" i="1"/>
  <c r="V6" i="1"/>
  <c r="T6" i="1"/>
  <c r="Q6" i="1"/>
  <c r="O6" i="1"/>
  <c r="L6" i="1"/>
  <c r="J6" i="1"/>
  <c r="G6" i="1"/>
  <c r="E6" i="1"/>
  <c r="B6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<sst xmlns="http://schemas.openxmlformats.org/spreadsheetml/2006/main" count="106" uniqueCount="20">
  <si>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</si>
  <si>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</si>
  <si>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</si>
  <si>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</si>
  <si>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</si>
  <si>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</si>
  <si>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</si>
  <si>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</si>
  <si>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</si>
  <si>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</si>
  <si>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time</t>
  </si>
  <si>
    <t>moment</t>
  </si>
  <si>
    <t>CFNM</t>
  </si>
  <si>
    <t>CFNM/Total area contact</t>
  </si>
  <si>
    <t>CAREA</t>
  </si>
  <si>
    <t>3LL_4UL</t>
  </si>
  <si>
    <t xml:space="preserve">4P intact </t>
  </si>
  <si>
    <t xml:space="preserve">4N intact </t>
  </si>
  <si>
    <t>TLC_4N_1-26.odb</t>
  </si>
  <si>
    <t>TLC_4P_1-26.odb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</si>
</sst>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5FE72-48A7-404F-9D29-00A2B94F1934}" name="Table1" displayName="Table1" ref="A5:E26" totalsRowShown="0">
  <autoFilter ref="A5:E26" xr:uid="{1757D0A3-0920-4224-8D64-258826BD9052}"/>
  <tableColumns count="5">
    <tableColumn id="1" xr3:uid="{FE7DE8F7-080C-4BAC-B89E-1E85CFE87A47}" name="time"/>
    <tableColumn id="2" xr3:uid="{BD80A24F-0032-4F8F-96CB-A40AEF2096FE}" name="moment" dataDxfId="31">
      <calculatedColumnFormula>-(Table1[[#This Row],[time]]-2)*2</calculatedColumnFormula>
    </tableColumn>
    <tableColumn id="3" xr3:uid="{6B09C006-8C0A-4F04-B449-06C6B75F3DA9}" name="CAREA"/>
    <tableColumn id="4" xr3:uid="{C89661CD-B519-4CB2-B4A8-DE59891F7C8A}" name="CFNM"/>
    <tableColumn id="5" xr3:uid="{AA0F6437-1AF8-4555-9B92-A425F49E8A8C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E8979E-605C-4A75-989D-F912ADE3B92D}" name="Table211" displayName="Table211" ref="F33:J54" totalsRowShown="0">
  <autoFilter ref="F33:J54" xr:uid="{9047532F-C97B-46B3-89C2-E4F58C4484A2}"/>
  <tableColumns count="5">
    <tableColumn id="1" xr3:uid="{C31D9561-92FB-4E50-878C-B2836935C072}" name="time"/>
    <tableColumn id="2" xr3:uid="{E88CD39C-E29B-44D0-A633-DCCA2EA0ADF7}" name="moment" dataDxfId="13">
      <calculatedColumnFormula>(Table211[[#This Row],[time]]-2)*2</calculatedColumnFormula>
    </tableColumn>
    <tableColumn id="3" xr3:uid="{AC40C44A-0268-47CF-9A03-DD17744DA0E2}" name="CAREA"/>
    <tableColumn id="4" xr3:uid="{551F1D0E-6517-42BF-AF23-5AD8B6649E33}" name="CFNM"/>
    <tableColumn id="5" xr3:uid="{73815340-DD51-42BD-888C-B52E5E810690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CBEFB4-205D-43CF-9FC7-84AFE1C07EBB}" name="Table312" displayName="Table312" ref="K33:O54" totalsRowShown="0">
  <autoFilter ref="K33:O54" xr:uid="{AD838B02-6EAD-490D-829A-B742E5330A6C}"/>
  <tableColumns count="5">
    <tableColumn id="1" xr3:uid="{A182ABD9-7E6F-41F9-92C3-F8CAC611763C}" name="time"/>
    <tableColumn id="2" xr3:uid="{D5A8A537-8690-4803-8963-FEBA97585185}" name="moment" dataDxfId="11">
      <calculatedColumnFormula>(Table312[[#This Row],[time]]-2)*2</calculatedColumnFormula>
    </tableColumn>
    <tableColumn id="3" xr3:uid="{D650B965-A5B7-4517-81B3-7FDD4D9BCABE}" name="CAREA"/>
    <tableColumn id="4" xr3:uid="{156F66FB-183D-4530-A788-038057B74516}" name="CFNM"/>
    <tableColumn id="5" xr3:uid="{35556F1B-AC4B-4BA4-BBA5-80FCCF4C96E1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439448-1559-4292-8BFD-ED83F723B3DA}" name="Table413" displayName="Table413" ref="P33:T54" totalsRowShown="0">
  <autoFilter ref="P33:T54" xr:uid="{F7FD49AF-5049-45DB-A2B4-65ED21BC641F}"/>
  <tableColumns count="5">
    <tableColumn id="1" xr3:uid="{1F1985C7-3CD4-40E9-8591-D619FCC4A6EE}" name="time"/>
    <tableColumn id="2" xr3:uid="{299C4639-ACFE-4555-A8C4-8FD3D0D5B846}" name="moment" dataDxfId="9">
      <calculatedColumnFormula>(Table413[[#This Row],[time]]-2)*2</calculatedColumnFormula>
    </tableColumn>
    <tableColumn id="3" xr3:uid="{A3728281-1FA1-4933-A693-68EA9025E19D}" name="CAREA"/>
    <tableColumn id="4" xr3:uid="{38A2FC9D-1746-4ADE-AF17-5E3303017CA9}" name="CFNM"/>
    <tableColumn id="5" xr3:uid="{9C4E719D-A38D-4CCD-93EB-7F643E44449A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86F978-B021-4FC9-B60C-CC1BBAAF3E46}" name="Table514" displayName="Table514" ref="U33:Y54" totalsRowShown="0">
  <autoFilter ref="U33:Y54" xr:uid="{5D070763-C0A6-4AD1-8E4C-3D7C83172155}"/>
  <tableColumns count="5">
    <tableColumn id="1" xr3:uid="{9A738A55-70E3-46A3-9326-1B0D24F8B7A4}" name="time"/>
    <tableColumn id="2" xr3:uid="{11063775-FE73-415A-9E62-990372949B82}" name="moment" dataDxfId="7">
      <calculatedColumnFormula>(Table514[[#This Row],[time]]-2)*2</calculatedColumnFormula>
    </tableColumn>
    <tableColumn id="3" xr3:uid="{247A4C49-BA9C-42C9-8CEA-5AEA3B710C9C}" name="CAREA"/>
    <tableColumn id="4" xr3:uid="{3648185C-2839-40CC-86A8-7B1461CAE9E8}" name="CFNM"/>
    <tableColumn id="5" xr3:uid="{8099F300-101F-47AA-A44C-421A28AAD69A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D4FCE83-BC03-4C49-A9EF-5A08E3A56A0C}" name="Table615" displayName="Table615" ref="Z33:AD54" totalsRowShown="0">
  <autoFilter ref="Z33:AD54" xr:uid="{D1882B62-F08D-4EF6-8104-07CBA4C2B8EE}"/>
  <tableColumns count="5">
    <tableColumn id="1" xr3:uid="{17F7B795-43C9-4B3C-90B4-C6487E064B14}" name="time"/>
    <tableColumn id="2" xr3:uid="{58B35A76-810F-4C1A-8D61-74C9B0C03274}" name="moment" dataDxfId="5">
      <calculatedColumnFormula>(Table615[[#This Row],[time]]-2)*2</calculatedColumnFormula>
    </tableColumn>
    <tableColumn id="3" xr3:uid="{1712833E-F9A7-4564-AAF0-7ECA82D1B30C}" name="CAREA"/>
    <tableColumn id="4" xr3:uid="{2EC29CD3-2821-4F6E-A2B3-69332C6E4064}" name="CFNM"/>
    <tableColumn id="5" xr3:uid="{737DC465-8EA5-4C83-9CD1-06661E9499C2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3464B-464D-4C9D-8358-40816679535C}" name="Table716" displayName="Table716" ref="AE33:AI54" totalsRowShown="0">
  <autoFilter ref="AE33:AI54" xr:uid="{45921F95-94AE-4DA8-B223-4AF830D86097}"/>
  <tableColumns count="5">
    <tableColumn id="1" xr3:uid="{5C010247-CAD4-4D4B-AF44-FCC644704D1A}" name="time"/>
    <tableColumn id="2" xr3:uid="{D05275A1-EAF2-4AE7-8CDB-B81C5CDF8415}" name="moment" dataDxfId="3">
      <calculatedColumnFormula>(Table716[[#This Row],[time]]-2)*2</calculatedColumnFormula>
    </tableColumn>
    <tableColumn id="3" xr3:uid="{C90D24F3-F74B-443E-BCF2-7F0193CD6A11}" name="CAREA"/>
    <tableColumn id="4" xr3:uid="{1D322E51-0619-48B7-9196-5A4DF86C5740}" name="CFNM"/>
    <tableColumn id="5" xr3:uid="{274D136B-B393-4664-B923-69B89C3D200D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4C660CD-96AC-46A3-A8F6-822D5DF66E20}" name="Table817" displayName="Table817" ref="AJ33:AN54" totalsRowShown="0">
  <autoFilter ref="AJ33:AN54" xr:uid="{58A958AE-1860-49A3-A71B-B04F9F66A08E}"/>
  <tableColumns count="5">
    <tableColumn id="1" xr3:uid="{DC973AB4-A53B-4ACB-B44F-22861A840BFA}" name="time"/>
    <tableColumn id="2" xr3:uid="{01878462-669F-4CA0-9B4D-7FB3AC6EDC8C}" name="moment" dataDxfId="1">
      <calculatedColumnFormula>(Table817[[#This Row],[time]]-2)*2</calculatedColumnFormula>
    </tableColumn>
    <tableColumn id="3" xr3:uid="{2CDC1839-48F8-401C-A4A6-4A3357478DF7}" name="CAREA"/>
    <tableColumn id="4" xr3:uid="{033ECC78-6848-4ADA-A636-E5FDA50281F6}" name="CFNM"/>
    <tableColumn id="5" xr3:uid="{11609EAD-F223-4894-BC2D-75CBAF7685C9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804197-E8E2-46AF-B163-4E9CC7CA2791}" name="Table2" displayName="Table2" ref="F5:J26" totalsRowShown="0">
  <autoFilter ref="F5:J26" xr:uid="{7EF015C4-F350-40DC-B051-E7D3599C1574}"/>
  <tableColumns count="5">
    <tableColumn id="1" xr3:uid="{9D2CDD9E-AB7B-4561-AF37-BCFFCCA0E5BB}" name="time"/>
    <tableColumn id="2" xr3:uid="{5207F4A2-1525-4E37-96DA-82D91B85D6D3}" name="moment" dataDxfId="29">
      <calculatedColumnFormula>-(Table2[[#This Row],[time]]-2)*2</calculatedColumnFormula>
    </tableColumn>
    <tableColumn id="3" xr3:uid="{2FBF725B-4A45-490E-AE9F-256DCBF93D23}" name="CAREA"/>
    <tableColumn id="4" xr3:uid="{2C7EA1C3-3787-4BCA-B19A-CE77EF3EF3FB}" name="CFNM"/>
    <tableColumn id="5" xr3:uid="{9E3BE35F-DDDD-4B51-863F-8DD1178DBC2C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263C7F-83DB-4771-847D-B12AE5A0CAAB}" name="Table3" displayName="Table3" ref="K5:O26" totalsRowShown="0">
  <autoFilter ref="K5:O26" xr:uid="{07077804-50E9-4B93-AF3A-9A948CFE0D23}"/>
  <tableColumns count="5">
    <tableColumn id="1" xr3:uid="{C27EAB59-CA07-45FD-B63A-7832F80A18BC}" name="time"/>
    <tableColumn id="2" xr3:uid="{BB5069E0-89BB-4984-8B23-88B4089B4712}" name="moment" dataDxfId="27">
      <calculatedColumnFormula>-(Table3[[#This Row],[time]]-2)*2</calculatedColumnFormula>
    </tableColumn>
    <tableColumn id="3" xr3:uid="{932CB174-74C6-4F2F-BFB6-0E5968587C25}" name="CAREA"/>
    <tableColumn id="4" xr3:uid="{8F61D9DA-9FF9-4E8E-8FA8-E08CA448E808}" name="CFNM"/>
    <tableColumn id="5" xr3:uid="{E3DA677B-FC0B-4DFE-84FF-CB41C814BC5E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CD33EB-BFB3-4959-BE35-5FC3144F7E19}" name="Table4" displayName="Table4" ref="P5:T26" totalsRowShown="0">
  <autoFilter ref="P5:T26" xr:uid="{20284CB9-A4B0-4521-901E-469AC2E20AD4}"/>
  <tableColumns count="5">
    <tableColumn id="1" xr3:uid="{CB31FE77-2BB4-47A7-9B15-440B990284A3}" name="time"/>
    <tableColumn id="2" xr3:uid="{9DC17680-A2B2-4EDB-8FA2-26AC4A14053D}" name="moment" dataDxfId="25">
      <calculatedColumnFormula>-(Table4[[#This Row],[time]]-2)*2</calculatedColumnFormula>
    </tableColumn>
    <tableColumn id="3" xr3:uid="{43B49FB6-3E1A-4B63-817F-31EC5AF94DE4}" name="CAREA"/>
    <tableColumn id="4" xr3:uid="{1525D075-B171-4606-8CDF-802F39746300}" name="CFNM"/>
    <tableColumn id="5" xr3:uid="{39852FDC-A18B-464C-9F4E-B2D82E88ACC9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0B3078-13AD-49A9-BD0A-40705610EA05}" name="Table5" displayName="Table5" ref="U5:Y26" totalsRowShown="0">
  <autoFilter ref="U5:Y26" xr:uid="{58E09903-2968-4CEE-94BD-F09303D53598}"/>
  <tableColumns count="5">
    <tableColumn id="1" xr3:uid="{42127964-263E-4409-80C1-B6DAAFC3721E}" name="time"/>
    <tableColumn id="2" xr3:uid="{69DA3D83-CE7E-4609-939A-5390B41BDADB}" name="moment" dataDxfId="23">
      <calculatedColumnFormula>-(Table5[[#This Row],[time]]-2)*2</calculatedColumnFormula>
    </tableColumn>
    <tableColumn id="3" xr3:uid="{9F856B7A-BFB0-4442-B3F1-26C4E4AC4411}" name="CAREA"/>
    <tableColumn id="4" xr3:uid="{9BFE9B65-5FBB-4211-8A7F-2BE7EC583251}" name="CFNM"/>
    <tableColumn id="5" xr3:uid="{D38A0B80-9E1B-47FE-AB57-12C9E527A177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4B558-2F1E-4399-93F2-502676622302}" name="Table6" displayName="Table6" ref="Z5:AD26" totalsRowShown="0">
  <autoFilter ref="Z5:AD26" xr:uid="{1A4658D0-37F6-4C76-B3BE-BC84079C5FA4}"/>
  <tableColumns count="5">
    <tableColumn id="1" xr3:uid="{934ACE21-3E99-4407-9716-BEC6FCF7E788}" name="time"/>
    <tableColumn id="2" xr3:uid="{EB3FCF87-6BE5-4481-9820-E08E7FD900D4}" name="moment" dataDxfId="21">
      <calculatedColumnFormula>-(Table6[[#This Row],[time]]-2)*2</calculatedColumnFormula>
    </tableColumn>
    <tableColumn id="3" xr3:uid="{F9D23997-B9AD-416C-9A76-3B01FAC71831}" name="CAREA"/>
    <tableColumn id="4" xr3:uid="{215FB09F-B27A-418C-BD34-1EE884AEC224}" name="CFNM"/>
    <tableColumn id="5" xr3:uid="{0DCD0286-C9BE-4ED6-AD5D-E6E84B004399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CC7B52-8CA4-4012-8C46-743548A95D0E}" name="Table7" displayName="Table7" ref="AE5:AI26" totalsRowShown="0">
  <autoFilter ref="AE5:AI26" xr:uid="{92289658-C701-4C13-9F32-6DFCBD5977CF}"/>
  <tableColumns count="5">
    <tableColumn id="1" xr3:uid="{43E4E8D0-D419-4F09-9241-D6AF4668D1C5}" name="time"/>
    <tableColumn id="2" xr3:uid="{849FE113-C66B-4A77-B85A-2BA3D0B3B54A}" name="moment" dataDxfId="19">
      <calculatedColumnFormula>-(Table7[[#This Row],[time]]-2)*2</calculatedColumnFormula>
    </tableColumn>
    <tableColumn id="3" xr3:uid="{AA18E8C5-71CD-4C54-8EE5-6CC745F6784B}" name="CAREA"/>
    <tableColumn id="4" xr3:uid="{0610425B-1E4E-4EFC-B5AF-FF729EFF1C37}" name="CFNM"/>
    <tableColumn id="5" xr3:uid="{304D7887-9AF2-4241-BBA7-BE18E3672DE3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083E078-B564-403C-91CB-A9A9EDF01A51}" name="Table8" displayName="Table8" ref="AJ5:AN26" totalsRowShown="0">
  <autoFilter ref="AJ5:AN26" xr:uid="{171119D9-679B-4838-8CA1-3E007D08C81B}"/>
  <tableColumns count="5">
    <tableColumn id="1" xr3:uid="{52BFFD4E-FFC0-44F0-955A-B85C5ED03410}" name="time"/>
    <tableColumn id="2" xr3:uid="{D61C781E-E68F-4AD1-B2BA-79A29B9A36A8}" name="moment" dataDxfId="17">
      <calculatedColumnFormula>-(Table8[[#This Row],[time]]-2)*2</calculatedColumnFormula>
    </tableColumn>
    <tableColumn id="3" xr3:uid="{C8DB31B9-1270-427B-AE3C-882BF652E49D}" name="CAREA"/>
    <tableColumn id="4" xr3:uid="{D9D345C2-3AD8-4971-8611-49F6409BBA60}" name="CFNM"/>
    <tableColumn id="5" xr3:uid="{5A84B50E-916A-4E4D-8B9F-562DE209226D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4F594B-C9E7-40B8-A92C-AD748C03F8F6}" name="Table110" displayName="Table110" ref="A33:E54" totalsRowShown="0">
  <autoFilter ref="A33:E54" xr:uid="{784A00A8-30B6-42BC-9310-7548C4852F29}"/>
  <tableColumns count="5">
    <tableColumn id="1" xr3:uid="{3A60B4FD-434E-477D-81E5-ECA9D8BFF936}" name="time"/>
    <tableColumn id="2" xr3:uid="{60DAB60B-5D3D-43C0-933A-7810C6657CD8}" name="moment" dataDxfId="15">
      <calculatedColumnFormula>(Table110[[#This Row],[time]]-2)*2</calculatedColumnFormula>
    </tableColumn>
    <tableColumn id="3" xr3:uid="{A3F46F73-96E2-4B01-A4D9-34A0D3871DEA}" name="CAREA"/>
    <tableColumn id="4" xr3:uid="{76AE701E-C716-48C0-9D87-A005198DAF06}" name="CFNM"/>
    <tableColumn id="5" xr3:uid="{01A0B05B-AAFA-414A-B775-E52CB030D801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3A99-AAD6-4D17-9F81-47EEE3B36487}">
  <dimension ref="A1:AN54"/>
  <sheetViews>
    <sheetView tabSelected="1" topLeftCell="AB1" zoomScaleNormal="100" workbookViewId="0">
      <selection activeCell="AL6" sqref="AL6:AL26"/>
    </sheetView>
  </sheetViews>
  <sheetFormatPr defaultRowHeight="14.4" x14ac:dyDescent="0.3"/>
  <sheetData>
    <row r="1" spans="1:40" x14ac:dyDescent="0.3">
      <c r="A1" t="s">
        <v>17</v>
      </c>
      <c r="D1" t="s">
        <v>0</v>
      </c>
    </row>
    <row r="2" spans="1:40" x14ac:dyDescent="0.3">
      <c r="A2" t="s">
        <v>18</v>
      </c>
      <c r="D2" t="s">
        <v>1</v>
      </c>
      <c r="E2" t="s">
        <v>2</v>
      </c>
    </row>
    <row r="4" spans="1:40" x14ac:dyDescent="0.3">
      <c r="A4" t="s">
        <v>3</v>
      </c>
      <c r="F4" t="s">
        <v>4</v>
      </c>
      <c r="K4" t="s">
        <v>5</v>
      </c>
      <c r="P4" t="s">
        <v>6</v>
      </c>
      <c r="U4" t="s">
        <v>7</v>
      </c>
      <c r="Z4" t="s">
        <v>8</v>
      </c>
      <c r="AE4" t="s">
        <v>9</v>
      </c>
      <c r="AJ4" t="s">
        <v>15</v>
      </c>
    </row>
    <row r="5" spans="1:40" x14ac:dyDescent="0.3">
      <c r="A5" t="s">
        <v>10</v>
      </c>
      <c r="B5" t="s">
        <v>11</v>
      </c>
      <c r="C5" t="s">
        <v>14</v>
      </c>
      <c r="D5" t="s">
        <v>12</v>
      </c>
      <c r="E5" t="s">
        <v>13</v>
      </c>
      <c r="F5" t="s">
        <v>10</v>
      </c>
      <c r="G5" t="s">
        <v>11</v>
      </c>
      <c r="H5" t="s">
        <v>14</v>
      </c>
      <c r="I5" t="s">
        <v>12</v>
      </c>
      <c r="J5" t="s">
        <v>13</v>
      </c>
      <c r="K5" t="s">
        <v>10</v>
      </c>
      <c r="L5" t="s">
        <v>11</v>
      </c>
      <c r="M5" t="s">
        <v>14</v>
      </c>
      <c r="N5" t="s">
        <v>12</v>
      </c>
      <c r="O5" t="s">
        <v>13</v>
      </c>
      <c r="P5" t="s">
        <v>10</v>
      </c>
      <c r="Q5" t="s">
        <v>11</v>
      </c>
      <c r="R5" t="s">
        <v>14</v>
      </c>
      <c r="S5" t="s">
        <v>12</v>
      </c>
      <c r="T5" t="s">
        <v>13</v>
      </c>
      <c r="U5" t="s">
        <v>10</v>
      </c>
      <c r="V5" t="s">
        <v>11</v>
      </c>
      <c r="W5" t="s">
        <v>14</v>
      </c>
      <c r="X5" t="s">
        <v>12</v>
      </c>
      <c r="Y5" t="s">
        <v>13</v>
      </c>
      <c r="Z5" t="s">
        <v>10</v>
      </c>
      <c r="AA5" t="s">
        <v>11</v>
      </c>
      <c r="AB5" t="s">
        <v>14</v>
      </c>
      <c r="AC5" t="s">
        <v>12</v>
      </c>
      <c r="AD5" t="s">
        <v>13</v>
      </c>
      <c r="AE5" t="s">
        <v>10</v>
      </c>
      <c r="AF5" t="s">
        <v>11</v>
      </c>
      <c r="AG5" t="s">
        <v>14</v>
      </c>
      <c r="AH5" t="s">
        <v>12</v>
      </c>
      <c r="AI5" t="s">
        <v>13</v>
      </c>
      <c r="AJ5" t="s">
        <v>10</v>
      </c>
      <c r="AK5" t="s">
        <v>11</v>
      </c>
      <c r="AL5" t="s">
        <v>14</v>
      </c>
      <c r="AM5" t="s">
        <v>12</v>
      </c>
      <c r="AN5" t="s">
        <v>13</v>
      </c>
    </row>
    <row r="6" spans="1:40" x14ac:dyDescent="0.3">
      <c r="A6">
        <v>2</v>
      </c>
      <c r="B6">
        <f>-(Table1[[#This Row],[time]]-2)*2</f>
        <v>0</v>
      </c>
      <c r="C6">
        <v>88.6922</v>
      </c>
      <c r="D6">
        <v>9.7512600000000003</v>
      </c>
      <c r="E6" s="1">
        <f>Table1[[#This Row],[CFNM]]/Table1[[#This Row],[CAREA]]</f>
        <v>0.10994495570072679</v>
      </c>
      <c r="F6">
        <v>2</v>
      </c>
      <c r="G6">
        <f>-(Table2[[#This Row],[time]]-2)*2</f>
        <v>0</v>
      </c>
      <c r="H6">
        <v>94.576599999999999</v>
      </c>
      <c r="I6">
        <v>2.6341000000000001</v>
      </c>
      <c r="J6" s="1">
        <f>Table2[[#This Row],[CFNM]]/Table2[[#This Row],[CAREA]]</f>
        <v>2.7851498150705357E-2</v>
      </c>
      <c r="K6">
        <v>2</v>
      </c>
      <c r="L6">
        <f>-(Table3[[#This Row],[time]]-2)*2</f>
        <v>0</v>
      </c>
      <c r="M6">
        <v>87.261099999999999</v>
      </c>
      <c r="N6">
        <v>2.43161</v>
      </c>
      <c r="O6">
        <f>Table3[[#This Row],[CFNM]]/Table3[[#This Row],[CAREA]]</f>
        <v>2.7865910468696822E-2</v>
      </c>
      <c r="P6">
        <v>2</v>
      </c>
      <c r="Q6">
        <f>-(Table4[[#This Row],[time]]-2)*2</f>
        <v>0</v>
      </c>
      <c r="R6">
        <v>85.187899999999999</v>
      </c>
      <c r="S6">
        <v>5.1691200000000004</v>
      </c>
      <c r="T6">
        <f>Table4[[#This Row],[CFNM]]/Table4[[#This Row],[CAREA]]</f>
        <v>6.0679040098417736E-2</v>
      </c>
      <c r="U6">
        <v>2</v>
      </c>
      <c r="V6">
        <f>-(Table5[[#This Row],[time]]-2)*2</f>
        <v>0</v>
      </c>
      <c r="W6">
        <v>83.090100000000007</v>
      </c>
      <c r="X6">
        <v>4.71889</v>
      </c>
      <c r="Y6">
        <f>Table5[[#This Row],[CFNM]]/Table5[[#This Row],[CAREA]]</f>
        <v>5.679244579077411E-2</v>
      </c>
      <c r="Z6">
        <v>2</v>
      </c>
      <c r="AA6">
        <f>-(Table6[[#This Row],[time]]-2)*2</f>
        <v>0</v>
      </c>
      <c r="AB6">
        <v>85.801400000000001</v>
      </c>
      <c r="AC6">
        <v>12.0952</v>
      </c>
      <c r="AD6">
        <f>Table6[[#This Row],[CFNM]]/Table6[[#This Row],[CAREA]]</f>
        <v>0.14096739680238318</v>
      </c>
      <c r="AE6">
        <v>2</v>
      </c>
      <c r="AF6">
        <f>-(Table7[[#This Row],[time]]-2)*2</f>
        <v>0</v>
      </c>
      <c r="AG6">
        <v>77.901899999999998</v>
      </c>
      <c r="AH6">
        <v>21.17</v>
      </c>
      <c r="AI6">
        <f>Table7[[#This Row],[CFNM]]/Table7[[#This Row],[CAREA]]</f>
        <v>0.2717520368566107</v>
      </c>
      <c r="AJ6">
        <v>2</v>
      </c>
      <c r="AK6">
        <f>-(Table8[[#This Row],[time]]-2)*2</f>
        <v>0</v>
      </c>
      <c r="AL6">
        <v>83.325999999999993</v>
      </c>
      <c r="AM6">
        <v>21.1831</v>
      </c>
      <c r="AN6">
        <f>Table8[[#This Row],[CFNM]]/Table8[[#This Row],[CAREA]]</f>
        <v>0.25421957132227635</v>
      </c>
    </row>
    <row r="7" spans="1:40" x14ac:dyDescent="0.3">
      <c r="A7">
        <v>2.0512600000000001</v>
      </c>
      <c r="B7">
        <f>-(Table1[[#This Row],[time]]-2)*2</f>
        <v>-0.10252000000000017</v>
      </c>
      <c r="C7">
        <v>88.221100000000007</v>
      </c>
      <c r="D7">
        <v>10.6782</v>
      </c>
      <c r="E7">
        <f>Table1[[#This Row],[CFNM]]/Table1[[#This Row],[CAREA]]</f>
        <v>0.12103907115191263</v>
      </c>
      <c r="F7">
        <v>2.0512600000000001</v>
      </c>
      <c r="G7">
        <f>-(Table2[[#This Row],[time]]-2)*2</f>
        <v>-0.10252000000000017</v>
      </c>
      <c r="H7">
        <v>94.563999999999993</v>
      </c>
      <c r="I7">
        <v>2.93153</v>
      </c>
      <c r="J7">
        <f>Table2[[#This Row],[CFNM]]/Table2[[#This Row],[CAREA]]</f>
        <v>3.1000486443043866E-2</v>
      </c>
      <c r="K7">
        <v>2.0512600000000001</v>
      </c>
      <c r="L7">
        <f>-(Table3[[#This Row],[time]]-2)*2</f>
        <v>-0.10252000000000017</v>
      </c>
      <c r="M7">
        <v>87.297200000000004</v>
      </c>
      <c r="N7">
        <v>3.5268700000000002</v>
      </c>
      <c r="O7">
        <f>Table3[[#This Row],[CFNM]]/Table3[[#This Row],[CAREA]]</f>
        <v>4.0400723047245499E-2</v>
      </c>
      <c r="P7">
        <v>2.0512600000000001</v>
      </c>
      <c r="Q7">
        <f>-(Table4[[#This Row],[time]]-2)*2</f>
        <v>-0.10252000000000017</v>
      </c>
      <c r="R7">
        <v>86.255899999999997</v>
      </c>
      <c r="S7">
        <v>6.89717</v>
      </c>
      <c r="T7">
        <f>Table4[[#This Row],[CFNM]]/Table4[[#This Row],[CAREA]]</f>
        <v>7.9961718560701361E-2</v>
      </c>
      <c r="U7">
        <v>2.0512600000000001</v>
      </c>
      <c r="V7">
        <f>-(Table5[[#This Row],[time]]-2)*2</f>
        <v>-0.10252000000000017</v>
      </c>
      <c r="W7">
        <v>83.324100000000001</v>
      </c>
      <c r="X7">
        <v>6.91181</v>
      </c>
      <c r="Y7">
        <f>Table5[[#This Row],[CFNM]]/Table5[[#This Row],[CAREA]]</f>
        <v>8.2950910960934474E-2</v>
      </c>
      <c r="Z7">
        <v>2.0512600000000001</v>
      </c>
      <c r="AA7">
        <f>-(Table6[[#This Row],[time]]-2)*2</f>
        <v>-0.10252000000000017</v>
      </c>
      <c r="AB7">
        <v>86.152000000000001</v>
      </c>
      <c r="AC7">
        <v>14.9633</v>
      </c>
      <c r="AD7">
        <f>Table6[[#This Row],[CFNM]]/Table6[[#This Row],[CAREA]]</f>
        <v>0.17368488253319714</v>
      </c>
      <c r="AE7">
        <v>2.0512600000000001</v>
      </c>
      <c r="AF7">
        <f>-(Table7[[#This Row],[time]]-2)*2</f>
        <v>-0.10252000000000017</v>
      </c>
      <c r="AG7">
        <v>78.073499999999996</v>
      </c>
      <c r="AH7">
        <v>22.526800000000001</v>
      </c>
      <c r="AI7">
        <f>Table7[[#This Row],[CFNM]]/Table7[[#This Row],[CAREA]]</f>
        <v>0.28853324111254142</v>
      </c>
      <c r="AJ7">
        <v>2.0512600000000001</v>
      </c>
      <c r="AK7">
        <f>-(Table8[[#This Row],[time]]-2)*2</f>
        <v>-0.10252000000000017</v>
      </c>
      <c r="AL7">
        <v>83.205600000000004</v>
      </c>
      <c r="AM7">
        <v>22.7576</v>
      </c>
      <c r="AN7">
        <f>Table8[[#This Row],[CFNM]]/Table8[[#This Row],[CAREA]]</f>
        <v>0.27351043679752324</v>
      </c>
    </row>
    <row r="8" spans="1:40" x14ac:dyDescent="0.3">
      <c r="A8">
        <v>2.1153300000000002</v>
      </c>
      <c r="B8">
        <f>-(Table1[[#This Row],[time]]-2)*2</f>
        <v>-0.23066000000000031</v>
      </c>
      <c r="C8">
        <v>88.075500000000005</v>
      </c>
      <c r="D8">
        <v>11.606</v>
      </c>
      <c r="E8">
        <f>Table1[[#This Row],[CFNM]]/Table1[[#This Row],[CAREA]]</f>
        <v>0.1317733081276859</v>
      </c>
      <c r="F8">
        <v>2.1153300000000002</v>
      </c>
      <c r="G8">
        <f>-(Table2[[#This Row],[time]]-2)*2</f>
        <v>-0.23066000000000031</v>
      </c>
      <c r="H8">
        <v>94.554199999999994</v>
      </c>
      <c r="I8">
        <v>3.5615100000000002</v>
      </c>
      <c r="J8">
        <f>Table2[[#This Row],[CFNM]]/Table2[[#This Row],[CAREA]]</f>
        <v>3.7666333171873914E-2</v>
      </c>
      <c r="K8">
        <v>2.1153300000000002</v>
      </c>
      <c r="L8">
        <f>-(Table3[[#This Row],[time]]-2)*2</f>
        <v>-0.23066000000000031</v>
      </c>
      <c r="M8">
        <v>87.514300000000006</v>
      </c>
      <c r="N8">
        <v>4.9620499999999996</v>
      </c>
      <c r="O8">
        <f>Table3[[#This Row],[CFNM]]/Table3[[#This Row],[CAREA]]</f>
        <v>5.6699876477329984E-2</v>
      </c>
      <c r="P8">
        <v>2.1153300000000002</v>
      </c>
      <c r="Q8">
        <f>-(Table4[[#This Row],[time]]-2)*2</f>
        <v>-0.23066000000000031</v>
      </c>
      <c r="R8">
        <v>86.650199999999998</v>
      </c>
      <c r="S8">
        <v>8.9909300000000005</v>
      </c>
      <c r="T8">
        <f>Table4[[#This Row],[CFNM]]/Table4[[#This Row],[CAREA]]</f>
        <v>0.10376121463077986</v>
      </c>
      <c r="U8">
        <v>2.1153300000000002</v>
      </c>
      <c r="V8">
        <f>-(Table5[[#This Row],[time]]-2)*2</f>
        <v>-0.23066000000000031</v>
      </c>
      <c r="W8">
        <v>83.266099999999994</v>
      </c>
      <c r="X8">
        <v>9.6822499999999998</v>
      </c>
      <c r="Y8">
        <f>Table5[[#This Row],[CFNM]]/Table5[[#This Row],[CAREA]]</f>
        <v>0.11628081536183393</v>
      </c>
      <c r="Z8">
        <v>2.1153300000000002</v>
      </c>
      <c r="AA8">
        <f>-(Table6[[#This Row],[time]]-2)*2</f>
        <v>-0.23066000000000031</v>
      </c>
      <c r="AB8">
        <v>86.511700000000005</v>
      </c>
      <c r="AC8">
        <v>18.158999999999999</v>
      </c>
      <c r="AD8">
        <f>Table6[[#This Row],[CFNM]]/Table6[[#This Row],[CAREA]]</f>
        <v>0.20990224443630165</v>
      </c>
      <c r="AE8">
        <v>2.1153300000000002</v>
      </c>
      <c r="AF8">
        <f>-(Table7[[#This Row],[time]]-2)*2</f>
        <v>-0.23066000000000031</v>
      </c>
      <c r="AG8">
        <v>78.625100000000003</v>
      </c>
      <c r="AH8">
        <v>23.9573</v>
      </c>
      <c r="AI8">
        <f>Table7[[#This Row],[CFNM]]/Table7[[#This Row],[CAREA]]</f>
        <v>0.30470295109322593</v>
      </c>
      <c r="AJ8">
        <v>2.1153300000000002</v>
      </c>
      <c r="AK8">
        <f>-(Table8[[#This Row],[time]]-2)*2</f>
        <v>-0.23066000000000031</v>
      </c>
      <c r="AL8">
        <v>83.059299999999993</v>
      </c>
      <c r="AM8">
        <v>24.5825</v>
      </c>
      <c r="AN8">
        <f>Table8[[#This Row],[CFNM]]/Table8[[#This Row],[CAREA]]</f>
        <v>0.29596324553662262</v>
      </c>
    </row>
    <row r="9" spans="1:40" x14ac:dyDescent="0.3">
      <c r="A9">
        <v>2.16533</v>
      </c>
      <c r="B9">
        <f>-(Table1[[#This Row],[time]]-2)*2</f>
        <v>-0.33065999999999995</v>
      </c>
      <c r="C9">
        <v>88.540099999999995</v>
      </c>
      <c r="D9">
        <v>12.4893</v>
      </c>
      <c r="E9">
        <f>Table1[[#This Row],[CFNM]]/Table1[[#This Row],[CAREA]]</f>
        <v>0.14105811942837201</v>
      </c>
      <c r="F9">
        <v>2.16533</v>
      </c>
      <c r="G9">
        <f>-(Table2[[#This Row],[time]]-2)*2</f>
        <v>-0.33065999999999995</v>
      </c>
      <c r="H9">
        <v>95.399199999999993</v>
      </c>
      <c r="I9">
        <v>4.3895799999999996</v>
      </c>
      <c r="J9">
        <f>Table2[[#This Row],[CFNM]]/Table2[[#This Row],[CAREA]]</f>
        <v>4.6012754823939822E-2</v>
      </c>
      <c r="K9">
        <v>2.16533</v>
      </c>
      <c r="L9">
        <f>-(Table3[[#This Row],[time]]-2)*2</f>
        <v>-0.33065999999999995</v>
      </c>
      <c r="M9">
        <v>87.820499999999996</v>
      </c>
      <c r="N9">
        <v>6.6493200000000003</v>
      </c>
      <c r="O9">
        <f>Table3[[#This Row],[CFNM]]/Table3[[#This Row],[CAREA]]</f>
        <v>7.5714895724802306E-2</v>
      </c>
      <c r="P9">
        <v>2.16533</v>
      </c>
      <c r="Q9">
        <f>-(Table4[[#This Row],[time]]-2)*2</f>
        <v>-0.33065999999999995</v>
      </c>
      <c r="R9">
        <v>86.955799999999996</v>
      </c>
      <c r="S9">
        <v>11.2409</v>
      </c>
      <c r="T9">
        <f>Table4[[#This Row],[CFNM]]/Table4[[#This Row],[CAREA]]</f>
        <v>0.12927142295281052</v>
      </c>
      <c r="U9">
        <v>2.16533</v>
      </c>
      <c r="V9">
        <f>-(Table5[[#This Row],[time]]-2)*2</f>
        <v>-0.33065999999999995</v>
      </c>
      <c r="W9">
        <v>83.047200000000004</v>
      </c>
      <c r="X9">
        <v>12.8828</v>
      </c>
      <c r="Y9">
        <f>Table5[[#This Row],[CFNM]]/Table5[[#This Row],[CAREA]]</f>
        <v>0.15512624146268628</v>
      </c>
      <c r="Z9">
        <v>2.16533</v>
      </c>
      <c r="AA9">
        <f>-(Table6[[#This Row],[time]]-2)*2</f>
        <v>-0.33065999999999995</v>
      </c>
      <c r="AB9">
        <v>86.880200000000002</v>
      </c>
      <c r="AC9">
        <v>21.600100000000001</v>
      </c>
      <c r="AD9">
        <f>Table6[[#This Row],[CFNM]]/Table6[[#This Row],[CAREA]]</f>
        <v>0.2486193632150939</v>
      </c>
      <c r="AE9">
        <v>2.16533</v>
      </c>
      <c r="AF9">
        <f>-(Table7[[#This Row],[time]]-2)*2</f>
        <v>-0.33065999999999995</v>
      </c>
      <c r="AG9">
        <v>78.954899999999995</v>
      </c>
      <c r="AH9">
        <v>26.117999999999999</v>
      </c>
      <c r="AI9">
        <f>Table7[[#This Row],[CFNM]]/Table7[[#This Row],[CAREA]]</f>
        <v>0.33079644201943137</v>
      </c>
      <c r="AJ9">
        <v>2.16533</v>
      </c>
      <c r="AK9">
        <f>-(Table8[[#This Row],[time]]-2)*2</f>
        <v>-0.33065999999999995</v>
      </c>
      <c r="AL9">
        <v>82.797600000000003</v>
      </c>
      <c r="AM9">
        <v>27.500800000000002</v>
      </c>
      <c r="AN9">
        <f>Table8[[#This Row],[CFNM]]/Table8[[#This Row],[CAREA]]</f>
        <v>0.33214489308868855</v>
      </c>
    </row>
    <row r="10" spans="1:40" x14ac:dyDescent="0.3">
      <c r="A10">
        <v>2.2246999999999999</v>
      </c>
      <c r="B10">
        <f>-(Table1[[#This Row],[time]]-2)*2</f>
        <v>-0.4493999999999998</v>
      </c>
      <c r="C10">
        <v>88.871600000000001</v>
      </c>
      <c r="D10">
        <v>13.347</v>
      </c>
      <c r="E10">
        <f>Table1[[#This Row],[CFNM]]/Table1[[#This Row],[CAREA]]</f>
        <v>0.15018296058583394</v>
      </c>
      <c r="F10">
        <v>2.2246999999999999</v>
      </c>
      <c r="G10">
        <f>-(Table2[[#This Row],[time]]-2)*2</f>
        <v>-0.4493999999999998</v>
      </c>
      <c r="H10">
        <v>95.899600000000007</v>
      </c>
      <c r="I10">
        <v>5.4740700000000002</v>
      </c>
      <c r="J10">
        <f>Table2[[#This Row],[CFNM]]/Table2[[#This Row],[CAREA]]</f>
        <v>5.7081259984400348E-2</v>
      </c>
      <c r="K10">
        <v>2.2246999999999999</v>
      </c>
      <c r="L10">
        <f>-(Table3[[#This Row],[time]]-2)*2</f>
        <v>-0.4493999999999998</v>
      </c>
      <c r="M10">
        <v>88.2</v>
      </c>
      <c r="N10">
        <v>8.6019500000000004</v>
      </c>
      <c r="O10">
        <f>Table3[[#This Row],[CFNM]]/Table3[[#This Row],[CAREA]]</f>
        <v>9.7527777777777783E-2</v>
      </c>
      <c r="P10">
        <v>2.2246999999999999</v>
      </c>
      <c r="Q10">
        <f>-(Table4[[#This Row],[time]]-2)*2</f>
        <v>-0.4493999999999998</v>
      </c>
      <c r="R10">
        <v>87.270600000000002</v>
      </c>
      <c r="S10">
        <v>13.589</v>
      </c>
      <c r="T10">
        <f>Table4[[#This Row],[CFNM]]/Table4[[#This Row],[CAREA]]</f>
        <v>0.15571108712441534</v>
      </c>
      <c r="U10">
        <v>2.2246999999999999</v>
      </c>
      <c r="V10">
        <f>-(Table5[[#This Row],[time]]-2)*2</f>
        <v>-0.4493999999999998</v>
      </c>
      <c r="W10">
        <v>82.953100000000006</v>
      </c>
      <c r="X10">
        <v>16.261900000000001</v>
      </c>
      <c r="Y10">
        <f>Table5[[#This Row],[CFNM]]/Table5[[#This Row],[CAREA]]</f>
        <v>0.19603727889614733</v>
      </c>
      <c r="Z10">
        <v>2.2246999999999999</v>
      </c>
      <c r="AA10">
        <f>-(Table6[[#This Row],[time]]-2)*2</f>
        <v>-0.4493999999999998</v>
      </c>
      <c r="AB10">
        <v>87.188999999999993</v>
      </c>
      <c r="AC10">
        <v>25.187999999999999</v>
      </c>
      <c r="AD10">
        <f>Table6[[#This Row],[CFNM]]/Table6[[#This Row],[CAREA]]</f>
        <v>0.28888965351133744</v>
      </c>
      <c r="AE10">
        <v>2.2246999999999999</v>
      </c>
      <c r="AF10">
        <f>-(Table7[[#This Row],[time]]-2)*2</f>
        <v>-0.4493999999999998</v>
      </c>
      <c r="AG10">
        <v>79.367699999999999</v>
      </c>
      <c r="AH10">
        <v>28.862200000000001</v>
      </c>
      <c r="AI10">
        <f>Table7[[#This Row],[CFNM]]/Table7[[#This Row],[CAREA]]</f>
        <v>0.3636517122204625</v>
      </c>
      <c r="AJ10">
        <v>2.2246999999999999</v>
      </c>
      <c r="AK10">
        <f>-(Table8[[#This Row],[time]]-2)*2</f>
        <v>-0.4493999999999998</v>
      </c>
      <c r="AL10">
        <v>82.519499999999994</v>
      </c>
      <c r="AM10">
        <v>31.217600000000001</v>
      </c>
      <c r="AN10">
        <f>Table8[[#This Row],[CFNM]]/Table8[[#This Row],[CAREA]]</f>
        <v>0.37830573379625426</v>
      </c>
    </row>
    <row r="11" spans="1:40" x14ac:dyDescent="0.3">
      <c r="A11">
        <v>2.2668900000000001</v>
      </c>
      <c r="B11">
        <f>-(Table1[[#This Row],[time]]-2)*2</f>
        <v>-0.53378000000000014</v>
      </c>
      <c r="C11">
        <v>89.006</v>
      </c>
      <c r="D11">
        <v>14.2601</v>
      </c>
      <c r="E11">
        <f>Table1[[#This Row],[CFNM]]/Table1[[#This Row],[CAREA]]</f>
        <v>0.16021504168258319</v>
      </c>
      <c r="F11">
        <v>2.2668900000000001</v>
      </c>
      <c r="G11">
        <f>-(Table2[[#This Row],[time]]-2)*2</f>
        <v>-0.53378000000000014</v>
      </c>
      <c r="H11">
        <v>96.387900000000002</v>
      </c>
      <c r="I11">
        <v>6.9399300000000004</v>
      </c>
      <c r="J11">
        <f>Table2[[#This Row],[CFNM]]/Table2[[#This Row],[CAREA]]</f>
        <v>7.200001244969545E-2</v>
      </c>
      <c r="K11">
        <v>2.2668900000000001</v>
      </c>
      <c r="L11">
        <f>-(Table3[[#This Row],[time]]-2)*2</f>
        <v>-0.53378000000000014</v>
      </c>
      <c r="M11">
        <v>88.669899999999998</v>
      </c>
      <c r="N11">
        <v>10.888</v>
      </c>
      <c r="O11">
        <f>Table3[[#This Row],[CFNM]]/Table3[[#This Row],[CAREA]]</f>
        <v>0.12279251470905009</v>
      </c>
      <c r="P11">
        <v>2.2668900000000001</v>
      </c>
      <c r="Q11">
        <f>-(Table4[[#This Row],[time]]-2)*2</f>
        <v>-0.53378000000000014</v>
      </c>
      <c r="R11">
        <v>87.936099999999996</v>
      </c>
      <c r="S11">
        <v>16.084199999999999</v>
      </c>
      <c r="T11">
        <f>Table4[[#This Row],[CFNM]]/Table4[[#This Row],[CAREA]]</f>
        <v>0.18290781601640282</v>
      </c>
      <c r="U11">
        <v>2.2668900000000001</v>
      </c>
      <c r="V11">
        <f>-(Table5[[#This Row],[time]]-2)*2</f>
        <v>-0.53378000000000014</v>
      </c>
      <c r="W11">
        <v>82.7136</v>
      </c>
      <c r="X11">
        <v>19.6889</v>
      </c>
      <c r="Y11">
        <f>Table5[[#This Row],[CFNM]]/Table5[[#This Row],[CAREA]]</f>
        <v>0.23803703381306099</v>
      </c>
      <c r="Z11">
        <v>2.2668900000000001</v>
      </c>
      <c r="AA11">
        <f>-(Table6[[#This Row],[time]]-2)*2</f>
        <v>-0.53378000000000014</v>
      </c>
      <c r="AB11">
        <v>87.444900000000004</v>
      </c>
      <c r="AC11">
        <v>28.763000000000002</v>
      </c>
      <c r="AD11">
        <f>Table6[[#This Row],[CFNM]]/Table6[[#This Row],[CAREA]]</f>
        <v>0.32892713011279101</v>
      </c>
      <c r="AE11">
        <v>2.2668900000000001</v>
      </c>
      <c r="AF11">
        <f>-(Table7[[#This Row],[time]]-2)*2</f>
        <v>-0.53378000000000014</v>
      </c>
      <c r="AG11">
        <v>79.746799999999993</v>
      </c>
      <c r="AH11">
        <v>31.8568</v>
      </c>
      <c r="AI11">
        <f>Table7[[#This Row],[CFNM]]/Table7[[#This Row],[CAREA]]</f>
        <v>0.39947433627430823</v>
      </c>
      <c r="AJ11">
        <v>2.2668900000000001</v>
      </c>
      <c r="AK11">
        <f>-(Table8[[#This Row],[time]]-2)*2</f>
        <v>-0.53378000000000014</v>
      </c>
      <c r="AL11">
        <v>82.243399999999994</v>
      </c>
      <c r="AM11">
        <v>34.916899999999998</v>
      </c>
      <c r="AN11">
        <f>Table8[[#This Row],[CFNM]]/Table8[[#This Row],[CAREA]]</f>
        <v>0.42455564823438718</v>
      </c>
    </row>
    <row r="12" spans="1:40" x14ac:dyDescent="0.3">
      <c r="A12">
        <v>2.3262700000000001</v>
      </c>
      <c r="B12">
        <f>-(Table1[[#This Row],[time]]-2)*2</f>
        <v>-0.65254000000000012</v>
      </c>
      <c r="C12">
        <v>89.526899999999998</v>
      </c>
      <c r="D12">
        <v>15.441800000000001</v>
      </c>
      <c r="E12">
        <f>Table1[[#This Row],[CFNM]]/Table1[[#This Row],[CAREA]]</f>
        <v>0.17248223718234409</v>
      </c>
      <c r="F12">
        <v>2.3262700000000001</v>
      </c>
      <c r="G12">
        <f>-(Table2[[#This Row],[time]]-2)*2</f>
        <v>-0.65254000000000012</v>
      </c>
      <c r="H12">
        <v>96.713399999999993</v>
      </c>
      <c r="I12">
        <v>8.9620800000000003</v>
      </c>
      <c r="J12">
        <f>Table2[[#This Row],[CFNM]]/Table2[[#This Row],[CAREA]]</f>
        <v>9.2666373015528367E-2</v>
      </c>
      <c r="K12">
        <v>2.3262700000000001</v>
      </c>
      <c r="L12">
        <f>-(Table3[[#This Row],[time]]-2)*2</f>
        <v>-0.65254000000000012</v>
      </c>
      <c r="M12">
        <v>89.131900000000002</v>
      </c>
      <c r="N12">
        <v>13.509600000000001</v>
      </c>
      <c r="O12">
        <f>Table3[[#This Row],[CFNM]]/Table3[[#This Row],[CAREA]]</f>
        <v>0.15156863031080905</v>
      </c>
      <c r="P12">
        <v>2.3262700000000001</v>
      </c>
      <c r="Q12">
        <f>-(Table4[[#This Row],[time]]-2)*2</f>
        <v>-0.65254000000000012</v>
      </c>
      <c r="R12">
        <v>88.270399999999995</v>
      </c>
      <c r="S12">
        <v>18.979500000000002</v>
      </c>
      <c r="T12">
        <f>Table4[[#This Row],[CFNM]]/Table4[[#This Row],[CAREA]]</f>
        <v>0.21501545251862461</v>
      </c>
      <c r="U12">
        <v>2.3262700000000001</v>
      </c>
      <c r="V12">
        <f>-(Table5[[#This Row],[time]]-2)*2</f>
        <v>-0.65254000000000012</v>
      </c>
      <c r="W12">
        <v>82.812899999999999</v>
      </c>
      <c r="X12">
        <v>23.361499999999999</v>
      </c>
      <c r="Y12">
        <f>Table5[[#This Row],[CFNM]]/Table5[[#This Row],[CAREA]]</f>
        <v>0.28209976948035875</v>
      </c>
      <c r="Z12">
        <v>2.3262700000000001</v>
      </c>
      <c r="AA12">
        <f>-(Table6[[#This Row],[time]]-2)*2</f>
        <v>-0.65254000000000012</v>
      </c>
      <c r="AB12">
        <v>88.164599999999993</v>
      </c>
      <c r="AC12">
        <v>32.6494</v>
      </c>
      <c r="AD12">
        <f>Table6[[#This Row],[CFNM]]/Table6[[#This Row],[CAREA]]</f>
        <v>0.37032323631026515</v>
      </c>
      <c r="AE12">
        <v>2.3262700000000001</v>
      </c>
      <c r="AF12">
        <f>-(Table7[[#This Row],[time]]-2)*2</f>
        <v>-0.65254000000000012</v>
      </c>
      <c r="AG12">
        <v>79.978099999999998</v>
      </c>
      <c r="AH12">
        <v>35.408000000000001</v>
      </c>
      <c r="AI12">
        <f>Table7[[#This Row],[CFNM]]/Table7[[#This Row],[CAREA]]</f>
        <v>0.44272119492711132</v>
      </c>
      <c r="AJ12">
        <v>2.3262700000000001</v>
      </c>
      <c r="AK12">
        <f>-(Table8[[#This Row],[time]]-2)*2</f>
        <v>-0.65254000000000012</v>
      </c>
      <c r="AL12">
        <v>81.971100000000007</v>
      </c>
      <c r="AM12">
        <v>38.697800000000001</v>
      </c>
      <c r="AN12">
        <f>Table8[[#This Row],[CFNM]]/Table8[[#This Row],[CAREA]]</f>
        <v>0.47209077345552269</v>
      </c>
    </row>
    <row r="13" spans="1:40" x14ac:dyDescent="0.3">
      <c r="A13">
        <v>2.3684599999999998</v>
      </c>
      <c r="B13">
        <f>-(Table1[[#This Row],[time]]-2)*2</f>
        <v>-0.73691999999999958</v>
      </c>
      <c r="C13">
        <v>89.591099999999997</v>
      </c>
      <c r="D13">
        <v>16.9314</v>
      </c>
      <c r="E13">
        <f>Table1[[#This Row],[CFNM]]/Table1[[#This Row],[CAREA]]</f>
        <v>0.18898528983347676</v>
      </c>
      <c r="F13">
        <v>2.3684599999999998</v>
      </c>
      <c r="G13">
        <f>-(Table2[[#This Row],[time]]-2)*2</f>
        <v>-0.73691999999999958</v>
      </c>
      <c r="H13">
        <v>97.576099999999997</v>
      </c>
      <c r="I13">
        <v>11.164999999999999</v>
      </c>
      <c r="J13">
        <f>Table2[[#This Row],[CFNM]]/Table2[[#This Row],[CAREA]]</f>
        <v>0.11442351149513046</v>
      </c>
      <c r="K13">
        <v>2.3684599999999998</v>
      </c>
      <c r="L13">
        <f>-(Table3[[#This Row],[time]]-2)*2</f>
        <v>-0.73691999999999958</v>
      </c>
      <c r="M13">
        <v>89.353899999999996</v>
      </c>
      <c r="N13">
        <v>16.395399999999999</v>
      </c>
      <c r="O13">
        <f>Table3[[#This Row],[CFNM]]/Table3[[#This Row],[CAREA]]</f>
        <v>0.18348835361411198</v>
      </c>
      <c r="P13">
        <v>2.3684599999999998</v>
      </c>
      <c r="Q13">
        <f>-(Table4[[#This Row],[time]]-2)*2</f>
        <v>-0.73691999999999958</v>
      </c>
      <c r="R13">
        <v>88.59</v>
      </c>
      <c r="S13">
        <v>22.2517</v>
      </c>
      <c r="T13">
        <f>Table4[[#This Row],[CFNM]]/Table4[[#This Row],[CAREA]]</f>
        <v>0.25117620498927645</v>
      </c>
      <c r="U13">
        <v>2.3684599999999998</v>
      </c>
      <c r="V13">
        <f>-(Table5[[#This Row],[time]]-2)*2</f>
        <v>-0.73691999999999958</v>
      </c>
      <c r="W13">
        <v>82.557299999999998</v>
      </c>
      <c r="X13">
        <v>27.058199999999999</v>
      </c>
      <c r="Y13">
        <f>Table5[[#This Row],[CFNM]]/Table5[[#This Row],[CAREA]]</f>
        <v>0.32775054416750549</v>
      </c>
      <c r="Z13">
        <v>2.3684599999999998</v>
      </c>
      <c r="AA13">
        <f>-(Table6[[#This Row],[time]]-2)*2</f>
        <v>-0.73691999999999958</v>
      </c>
      <c r="AB13">
        <v>88.263400000000004</v>
      </c>
      <c r="AC13">
        <v>36.746699999999997</v>
      </c>
      <c r="AD13">
        <f>Table6[[#This Row],[CFNM]]/Table6[[#This Row],[CAREA]]</f>
        <v>0.41632998502210422</v>
      </c>
      <c r="AE13">
        <v>2.3684599999999998</v>
      </c>
      <c r="AF13">
        <f>-(Table7[[#This Row],[time]]-2)*2</f>
        <v>-0.73691999999999958</v>
      </c>
      <c r="AG13">
        <v>80.1648</v>
      </c>
      <c r="AH13">
        <v>39.222099999999998</v>
      </c>
      <c r="AI13">
        <f>Table7[[#This Row],[CFNM]]/Table7[[#This Row],[CAREA]]</f>
        <v>0.48926835718420053</v>
      </c>
      <c r="AJ13">
        <v>2.3684599999999998</v>
      </c>
      <c r="AK13">
        <f>-(Table8[[#This Row],[time]]-2)*2</f>
        <v>-0.73691999999999958</v>
      </c>
      <c r="AL13">
        <v>81.771799999999999</v>
      </c>
      <c r="AM13">
        <v>42.4041</v>
      </c>
      <c r="AN13">
        <f>Table8[[#This Row],[CFNM]]/Table8[[#This Row],[CAREA]]</f>
        <v>0.51856630280854765</v>
      </c>
    </row>
    <row r="14" spans="1:40" x14ac:dyDescent="0.3">
      <c r="A14">
        <v>2.4278300000000002</v>
      </c>
      <c r="B14">
        <f>-(Table1[[#This Row],[time]]-2)*2</f>
        <v>-0.85566000000000031</v>
      </c>
      <c r="C14">
        <v>89.125699999999995</v>
      </c>
      <c r="D14">
        <v>18.516300000000001</v>
      </c>
      <c r="E14">
        <f>Table1[[#This Row],[CFNM]]/Table1[[#This Row],[CAREA]]</f>
        <v>0.20775489000366901</v>
      </c>
      <c r="F14">
        <v>2.4278300000000002</v>
      </c>
      <c r="G14">
        <f>-(Table2[[#This Row],[time]]-2)*2</f>
        <v>-0.85566000000000031</v>
      </c>
      <c r="H14">
        <v>98.793800000000005</v>
      </c>
      <c r="I14">
        <v>13.481</v>
      </c>
      <c r="J14">
        <f>Table2[[#This Row],[CFNM]]/Table2[[#This Row],[CAREA]]</f>
        <v>0.13645593144509069</v>
      </c>
      <c r="K14">
        <v>2.4278300000000002</v>
      </c>
      <c r="L14">
        <f>-(Table3[[#This Row],[time]]-2)*2</f>
        <v>-0.85566000000000031</v>
      </c>
      <c r="M14">
        <v>89.359700000000004</v>
      </c>
      <c r="N14">
        <v>19.480499999999999</v>
      </c>
      <c r="O14">
        <f>Table3[[#This Row],[CFNM]]/Table3[[#This Row],[CAREA]]</f>
        <v>0.21800095568807862</v>
      </c>
      <c r="P14">
        <v>2.4278300000000002</v>
      </c>
      <c r="Q14">
        <f>-(Table4[[#This Row],[time]]-2)*2</f>
        <v>-0.85566000000000031</v>
      </c>
      <c r="R14">
        <v>88.491699999999994</v>
      </c>
      <c r="S14">
        <v>25.769200000000001</v>
      </c>
      <c r="T14">
        <f>Table4[[#This Row],[CFNM]]/Table4[[#This Row],[CAREA]]</f>
        <v>0.29120471185433211</v>
      </c>
      <c r="U14">
        <v>2.4278300000000002</v>
      </c>
      <c r="V14">
        <f>-(Table5[[#This Row],[time]]-2)*2</f>
        <v>-0.85566000000000031</v>
      </c>
      <c r="W14">
        <v>82.231499999999997</v>
      </c>
      <c r="X14">
        <v>30.5717</v>
      </c>
      <c r="Y14">
        <f>Table5[[#This Row],[CFNM]]/Table5[[#This Row],[CAREA]]</f>
        <v>0.37177602257042619</v>
      </c>
      <c r="Z14">
        <v>2.4278300000000002</v>
      </c>
      <c r="AA14">
        <f>-(Table6[[#This Row],[time]]-2)*2</f>
        <v>-0.85566000000000031</v>
      </c>
      <c r="AB14">
        <v>88.348200000000006</v>
      </c>
      <c r="AC14">
        <v>40.949100000000001</v>
      </c>
      <c r="AD14">
        <f>Table6[[#This Row],[CFNM]]/Table6[[#This Row],[CAREA]]</f>
        <v>0.46349670961038253</v>
      </c>
      <c r="AE14">
        <v>2.4278300000000002</v>
      </c>
      <c r="AF14">
        <f>-(Table7[[#This Row],[time]]-2)*2</f>
        <v>-0.85566000000000031</v>
      </c>
      <c r="AG14">
        <v>80.166499999999999</v>
      </c>
      <c r="AH14">
        <v>42.960900000000002</v>
      </c>
      <c r="AI14">
        <f>Table7[[#This Row],[CFNM]]/Table7[[#This Row],[CAREA]]</f>
        <v>0.53589591662352731</v>
      </c>
      <c r="AJ14">
        <v>2.4278300000000002</v>
      </c>
      <c r="AK14">
        <f>-(Table8[[#This Row],[time]]-2)*2</f>
        <v>-0.85566000000000031</v>
      </c>
      <c r="AL14">
        <v>80.923000000000002</v>
      </c>
      <c r="AM14">
        <v>46.038600000000002</v>
      </c>
      <c r="AN14">
        <f>Table8[[#This Row],[CFNM]]/Table8[[#This Row],[CAREA]]</f>
        <v>0.56891860163365171</v>
      </c>
    </row>
    <row r="15" spans="1:40" x14ac:dyDescent="0.3">
      <c r="A15">
        <v>2.4542000000000002</v>
      </c>
      <c r="B15">
        <f>-(Table1[[#This Row],[time]]-2)*2</f>
        <v>-0.90840000000000032</v>
      </c>
      <c r="C15">
        <v>89.569400000000002</v>
      </c>
      <c r="D15">
        <v>20.306100000000001</v>
      </c>
      <c r="E15">
        <f>Table1[[#This Row],[CFNM]]/Table1[[#This Row],[CAREA]]</f>
        <v>0.22670800518927223</v>
      </c>
      <c r="F15">
        <v>2.4542000000000002</v>
      </c>
      <c r="G15">
        <f>-(Table2[[#This Row],[time]]-2)*2</f>
        <v>-0.90840000000000032</v>
      </c>
      <c r="H15">
        <v>99.359099999999998</v>
      </c>
      <c r="I15">
        <v>16.1203</v>
      </c>
      <c r="J15">
        <f>Table2[[#This Row],[CFNM]]/Table2[[#This Row],[CAREA]]</f>
        <v>0.16224281419618333</v>
      </c>
      <c r="K15">
        <v>2.4542000000000002</v>
      </c>
      <c r="L15">
        <f>-(Table3[[#This Row],[time]]-2)*2</f>
        <v>-0.90840000000000032</v>
      </c>
      <c r="M15">
        <v>89.304000000000002</v>
      </c>
      <c r="N15">
        <v>22.738499999999998</v>
      </c>
      <c r="O15">
        <f>Table3[[#This Row],[CFNM]]/Table3[[#This Row],[CAREA]]</f>
        <v>0.25461905401773716</v>
      </c>
      <c r="P15">
        <v>2.4542000000000002</v>
      </c>
      <c r="Q15">
        <f>-(Table4[[#This Row],[time]]-2)*2</f>
        <v>-0.90840000000000032</v>
      </c>
      <c r="R15">
        <v>88.181399999999996</v>
      </c>
      <c r="S15">
        <v>29.790099999999999</v>
      </c>
      <c r="T15">
        <f>Table4[[#This Row],[CFNM]]/Table4[[#This Row],[CAREA]]</f>
        <v>0.33782747835711385</v>
      </c>
      <c r="U15">
        <v>2.4542000000000002</v>
      </c>
      <c r="V15">
        <f>-(Table5[[#This Row],[time]]-2)*2</f>
        <v>-0.90840000000000032</v>
      </c>
      <c r="W15">
        <v>81.979399999999998</v>
      </c>
      <c r="X15">
        <v>34.063400000000001</v>
      </c>
      <c r="Y15">
        <f>Table5[[#This Row],[CFNM]]/Table5[[#This Row],[CAREA]]</f>
        <v>0.41551170172018825</v>
      </c>
      <c r="Z15">
        <v>2.4542000000000002</v>
      </c>
      <c r="AA15">
        <f>-(Table6[[#This Row],[time]]-2)*2</f>
        <v>-0.90840000000000032</v>
      </c>
      <c r="AB15">
        <v>88.381699999999995</v>
      </c>
      <c r="AC15">
        <v>45.467100000000002</v>
      </c>
      <c r="AD15">
        <f>Table6[[#This Row],[CFNM]]/Table6[[#This Row],[CAREA]]</f>
        <v>0.51444020651333933</v>
      </c>
      <c r="AE15">
        <v>2.4542000000000002</v>
      </c>
      <c r="AF15">
        <f>-(Table7[[#This Row],[time]]-2)*2</f>
        <v>-0.90840000000000032</v>
      </c>
      <c r="AG15">
        <v>80.018500000000003</v>
      </c>
      <c r="AH15">
        <v>46.813699999999997</v>
      </c>
      <c r="AI15">
        <f>Table7[[#This Row],[CFNM]]/Table7[[#This Row],[CAREA]]</f>
        <v>0.58503596043414952</v>
      </c>
      <c r="AJ15">
        <v>2.4542000000000002</v>
      </c>
      <c r="AK15">
        <f>-(Table8[[#This Row],[time]]-2)*2</f>
        <v>-0.90840000000000032</v>
      </c>
      <c r="AL15">
        <v>80.6905</v>
      </c>
      <c r="AM15">
        <v>49.753799999999998</v>
      </c>
      <c r="AN15">
        <f>Table8[[#This Row],[CFNM]]/Table8[[#This Row],[CAREA]]</f>
        <v>0.61660046721733042</v>
      </c>
    </row>
    <row r="16" spans="1:40" x14ac:dyDescent="0.3">
      <c r="A16">
        <v>2.5061499999999999</v>
      </c>
      <c r="B16">
        <f>-(Table1[[#This Row],[time]]-2)*2</f>
        <v>-1.0122999999999998</v>
      </c>
      <c r="C16">
        <v>88.495800000000003</v>
      </c>
      <c r="D16">
        <v>22.209599999999998</v>
      </c>
      <c r="E16">
        <f>Table1[[#This Row],[CFNM]]/Table1[[#This Row],[CAREA]]</f>
        <v>0.25096784254167992</v>
      </c>
      <c r="F16">
        <v>2.5061499999999999</v>
      </c>
      <c r="G16">
        <f>-(Table2[[#This Row],[time]]-2)*2</f>
        <v>-1.0122999999999998</v>
      </c>
      <c r="H16">
        <v>100.52</v>
      </c>
      <c r="I16">
        <v>18.843800000000002</v>
      </c>
      <c r="J16">
        <f>Table2[[#This Row],[CFNM]]/Table2[[#This Row],[CAREA]]</f>
        <v>0.18746319140469561</v>
      </c>
      <c r="K16">
        <v>2.5061499999999999</v>
      </c>
      <c r="L16">
        <f>-(Table3[[#This Row],[time]]-2)*2</f>
        <v>-1.0122999999999998</v>
      </c>
      <c r="M16">
        <v>90.055000000000007</v>
      </c>
      <c r="N16">
        <v>25.990500000000001</v>
      </c>
      <c r="O16">
        <f>Table3[[#This Row],[CFNM]]/Table3[[#This Row],[CAREA]]</f>
        <v>0.2886069624118594</v>
      </c>
      <c r="P16">
        <v>2.5061499999999999</v>
      </c>
      <c r="Q16">
        <f>-(Table4[[#This Row],[time]]-2)*2</f>
        <v>-1.0122999999999998</v>
      </c>
      <c r="R16">
        <v>87.708699999999993</v>
      </c>
      <c r="S16">
        <v>33.965499999999999</v>
      </c>
      <c r="T16">
        <f>Table4[[#This Row],[CFNM]]/Table4[[#This Row],[CAREA]]</f>
        <v>0.38725348796641612</v>
      </c>
      <c r="U16">
        <v>2.5061499999999999</v>
      </c>
      <c r="V16">
        <f>-(Table5[[#This Row],[time]]-2)*2</f>
        <v>-1.0122999999999998</v>
      </c>
      <c r="W16">
        <v>81.746200000000002</v>
      </c>
      <c r="X16">
        <v>37.377200000000002</v>
      </c>
      <c r="Y16">
        <f>Table5[[#This Row],[CFNM]]/Table5[[#This Row],[CAREA]]</f>
        <v>0.45723470938098654</v>
      </c>
      <c r="Z16">
        <v>2.5061499999999999</v>
      </c>
      <c r="AA16">
        <f>-(Table6[[#This Row],[time]]-2)*2</f>
        <v>-1.0122999999999998</v>
      </c>
      <c r="AB16">
        <v>88.342299999999994</v>
      </c>
      <c r="AC16">
        <v>49.958799999999997</v>
      </c>
      <c r="AD16">
        <f>Table6[[#This Row],[CFNM]]/Table6[[#This Row],[CAREA]]</f>
        <v>0.56551391575723065</v>
      </c>
      <c r="AE16">
        <v>2.5061499999999999</v>
      </c>
      <c r="AF16">
        <f>-(Table7[[#This Row],[time]]-2)*2</f>
        <v>-1.0122999999999998</v>
      </c>
      <c r="AG16">
        <v>79.645799999999994</v>
      </c>
      <c r="AH16">
        <v>50.505200000000002</v>
      </c>
      <c r="AI16">
        <f>Table7[[#This Row],[CFNM]]/Table7[[#This Row],[CAREA]]</f>
        <v>0.63412257771282365</v>
      </c>
      <c r="AJ16">
        <v>2.5061499999999999</v>
      </c>
      <c r="AK16">
        <f>-(Table8[[#This Row],[time]]-2)*2</f>
        <v>-1.0122999999999998</v>
      </c>
      <c r="AL16">
        <v>80.474699999999999</v>
      </c>
      <c r="AM16">
        <v>53.2425</v>
      </c>
      <c r="AN16">
        <f>Table8[[#This Row],[CFNM]]/Table8[[#This Row],[CAREA]]</f>
        <v>0.66160544866896054</v>
      </c>
    </row>
    <row r="17" spans="1:40" x14ac:dyDescent="0.3">
      <c r="A17">
        <v>2.5507599999999999</v>
      </c>
      <c r="B17">
        <f>-(Table1[[#This Row],[time]]-2)*2</f>
        <v>-1.1015199999999998</v>
      </c>
      <c r="C17">
        <v>86.721800000000002</v>
      </c>
      <c r="D17">
        <v>24.7119</v>
      </c>
      <c r="E17">
        <f>Table1[[#This Row],[CFNM]]/Table1[[#This Row],[CAREA]]</f>
        <v>0.28495603181668278</v>
      </c>
      <c r="F17">
        <v>2.5507599999999999</v>
      </c>
      <c r="G17">
        <f>-(Table2[[#This Row],[time]]-2)*2</f>
        <v>-1.1015199999999998</v>
      </c>
      <c r="H17">
        <v>101.587</v>
      </c>
      <c r="I17">
        <v>21.821300000000001</v>
      </c>
      <c r="J17">
        <f>Table2[[#This Row],[CFNM]]/Table2[[#This Row],[CAREA]]</f>
        <v>0.21480405957455187</v>
      </c>
      <c r="K17">
        <v>2.5507599999999999</v>
      </c>
      <c r="L17">
        <f>-(Table3[[#This Row],[time]]-2)*2</f>
        <v>-1.1015199999999998</v>
      </c>
      <c r="M17">
        <v>89.372799999999998</v>
      </c>
      <c r="N17">
        <v>29.413499999999999</v>
      </c>
      <c r="O17">
        <f>Table3[[#This Row],[CFNM]]/Table3[[#This Row],[CAREA]]</f>
        <v>0.32911019907622902</v>
      </c>
      <c r="P17">
        <v>2.5507599999999999</v>
      </c>
      <c r="Q17">
        <f>-(Table4[[#This Row],[time]]-2)*2</f>
        <v>-1.1015199999999998</v>
      </c>
      <c r="R17">
        <v>87.378100000000003</v>
      </c>
      <c r="S17">
        <v>38.724699999999999</v>
      </c>
      <c r="T17">
        <f>Table4[[#This Row],[CFNM]]/Table4[[#This Row],[CAREA]]</f>
        <v>0.44318542060310301</v>
      </c>
      <c r="U17">
        <v>2.5507599999999999</v>
      </c>
      <c r="V17">
        <f>-(Table5[[#This Row],[time]]-2)*2</f>
        <v>-1.1015199999999998</v>
      </c>
      <c r="W17">
        <v>81.524699999999996</v>
      </c>
      <c r="X17">
        <v>40.897300000000001</v>
      </c>
      <c r="Y17">
        <f>Table5[[#This Row],[CFNM]]/Table5[[#This Row],[CAREA]]</f>
        <v>0.50165532654520661</v>
      </c>
      <c r="Z17">
        <v>2.5507599999999999</v>
      </c>
      <c r="AA17">
        <f>-(Table6[[#This Row],[time]]-2)*2</f>
        <v>-1.1015199999999998</v>
      </c>
      <c r="AB17">
        <v>88.262799999999999</v>
      </c>
      <c r="AC17">
        <v>54.649299999999997</v>
      </c>
      <c r="AD17">
        <f>Table6[[#This Row],[CFNM]]/Table6[[#This Row],[CAREA]]</f>
        <v>0.61916571873994475</v>
      </c>
      <c r="AE17">
        <v>2.5507599999999999</v>
      </c>
      <c r="AF17">
        <f>-(Table7[[#This Row],[time]]-2)*2</f>
        <v>-1.1015199999999998</v>
      </c>
      <c r="AG17">
        <v>79.022099999999995</v>
      </c>
      <c r="AH17">
        <v>54.399099999999997</v>
      </c>
      <c r="AI17">
        <f>Table7[[#This Row],[CFNM]]/Table7[[#This Row],[CAREA]]</f>
        <v>0.68840362379638098</v>
      </c>
      <c r="AJ17">
        <v>2.5507599999999999</v>
      </c>
      <c r="AK17">
        <f>-(Table8[[#This Row],[time]]-2)*2</f>
        <v>-1.1015199999999998</v>
      </c>
      <c r="AL17">
        <v>78.919300000000007</v>
      </c>
      <c r="AM17">
        <v>56.867800000000003</v>
      </c>
      <c r="AN17">
        <f>Table8[[#This Row],[CFNM]]/Table8[[#This Row],[CAREA]]</f>
        <v>0.72058165746528413</v>
      </c>
    </row>
    <row r="18" spans="1:40" x14ac:dyDescent="0.3">
      <c r="A18">
        <v>2.60453</v>
      </c>
      <c r="B18">
        <f>-(Table1[[#This Row],[time]]-2)*2</f>
        <v>-1.20906</v>
      </c>
      <c r="C18">
        <v>85.626999999999995</v>
      </c>
      <c r="D18">
        <v>28.202400000000001</v>
      </c>
      <c r="E18">
        <f>Table1[[#This Row],[CFNM]]/Table1[[#This Row],[CAREA]]</f>
        <v>0.32936340173076251</v>
      </c>
      <c r="F18">
        <v>2.60453</v>
      </c>
      <c r="G18">
        <f>-(Table2[[#This Row],[time]]-2)*2</f>
        <v>-1.20906</v>
      </c>
      <c r="H18">
        <v>102.745</v>
      </c>
      <c r="I18">
        <v>24.632400000000001</v>
      </c>
      <c r="J18">
        <f>Table2[[#This Row],[CFNM]]/Table2[[#This Row],[CAREA]]</f>
        <v>0.23974305318993624</v>
      </c>
      <c r="K18">
        <v>2.60453</v>
      </c>
      <c r="L18">
        <f>-(Table3[[#This Row],[time]]-2)*2</f>
        <v>-1.20906</v>
      </c>
      <c r="M18">
        <v>88.8489</v>
      </c>
      <c r="N18">
        <v>33.046300000000002</v>
      </c>
      <c r="O18">
        <f>Table3[[#This Row],[CFNM]]/Table3[[#This Row],[CAREA]]</f>
        <v>0.37193820069803907</v>
      </c>
      <c r="P18">
        <v>2.60453</v>
      </c>
      <c r="Q18">
        <f>-(Table4[[#This Row],[time]]-2)*2</f>
        <v>-1.20906</v>
      </c>
      <c r="R18">
        <v>87.202799999999996</v>
      </c>
      <c r="S18">
        <v>43.805700000000002</v>
      </c>
      <c r="T18">
        <f>Table4[[#This Row],[CFNM]]/Table4[[#This Row],[CAREA]]</f>
        <v>0.50234281468026265</v>
      </c>
      <c r="U18">
        <v>2.60453</v>
      </c>
      <c r="V18">
        <f>-(Table5[[#This Row],[time]]-2)*2</f>
        <v>-1.20906</v>
      </c>
      <c r="W18">
        <v>82.696100000000001</v>
      </c>
      <c r="X18">
        <v>44.469000000000001</v>
      </c>
      <c r="Y18">
        <f>Table5[[#This Row],[CFNM]]/Table5[[#This Row],[CAREA]]</f>
        <v>0.53773999015673046</v>
      </c>
      <c r="Z18">
        <v>2.60453</v>
      </c>
      <c r="AA18">
        <f>-(Table6[[#This Row],[time]]-2)*2</f>
        <v>-1.20906</v>
      </c>
      <c r="AB18">
        <v>88.242999999999995</v>
      </c>
      <c r="AC18">
        <v>59.472999999999999</v>
      </c>
      <c r="AD18">
        <f>Table6[[#This Row],[CFNM]]/Table6[[#This Row],[CAREA]]</f>
        <v>0.673968473419988</v>
      </c>
      <c r="AE18">
        <v>2.60453</v>
      </c>
      <c r="AF18">
        <f>-(Table7[[#This Row],[time]]-2)*2</f>
        <v>-1.20906</v>
      </c>
      <c r="AG18">
        <v>78.175600000000003</v>
      </c>
      <c r="AH18">
        <v>58.367800000000003</v>
      </c>
      <c r="AI18">
        <f>Table7[[#This Row],[CFNM]]/Table7[[#This Row],[CAREA]]</f>
        <v>0.74662426639514123</v>
      </c>
      <c r="AJ18">
        <v>2.60453</v>
      </c>
      <c r="AK18">
        <f>-(Table8[[#This Row],[time]]-2)*2</f>
        <v>-1.20906</v>
      </c>
      <c r="AL18">
        <v>78.670199999999994</v>
      </c>
      <c r="AM18">
        <v>60.627699999999997</v>
      </c>
      <c r="AN18">
        <f>Table8[[#This Row],[CFNM]]/Table8[[#This Row],[CAREA]]</f>
        <v>0.77065648746285131</v>
      </c>
    </row>
    <row r="19" spans="1:40" x14ac:dyDescent="0.3">
      <c r="A19">
        <v>2.65273</v>
      </c>
      <c r="B19">
        <f>-(Table1[[#This Row],[time]]-2)*2</f>
        <v>-1.3054600000000001</v>
      </c>
      <c r="C19">
        <v>81.782799999999995</v>
      </c>
      <c r="D19">
        <v>32.302999999999997</v>
      </c>
      <c r="E19">
        <f>Table1[[#This Row],[CFNM]]/Table1[[#This Row],[CAREA]]</f>
        <v>0.39498525362301118</v>
      </c>
      <c r="F19">
        <v>2.65273</v>
      </c>
      <c r="G19">
        <f>-(Table2[[#This Row],[time]]-2)*2</f>
        <v>-1.3054600000000001</v>
      </c>
      <c r="H19">
        <v>101.126</v>
      </c>
      <c r="I19">
        <v>27.592099999999999</v>
      </c>
      <c r="J19">
        <f>Table2[[#This Row],[CFNM]]/Table2[[#This Row],[CAREA]]</f>
        <v>0.27284872337479971</v>
      </c>
      <c r="K19">
        <v>2.65273</v>
      </c>
      <c r="L19">
        <f>-(Table3[[#This Row],[time]]-2)*2</f>
        <v>-1.3054600000000001</v>
      </c>
      <c r="M19">
        <v>88.021699999999996</v>
      </c>
      <c r="N19">
        <v>37.355200000000004</v>
      </c>
      <c r="O19">
        <f>Table3[[#This Row],[CFNM]]/Table3[[#This Row],[CAREA]]</f>
        <v>0.4243862592974233</v>
      </c>
      <c r="P19">
        <v>2.65273</v>
      </c>
      <c r="Q19">
        <f>-(Table4[[#This Row],[time]]-2)*2</f>
        <v>-1.3054600000000001</v>
      </c>
      <c r="R19">
        <v>86.795199999999994</v>
      </c>
      <c r="S19">
        <v>49.4084</v>
      </c>
      <c r="T19">
        <f>Table4[[#This Row],[CFNM]]/Table4[[#This Row],[CAREA]]</f>
        <v>0.56925267756742315</v>
      </c>
      <c r="U19">
        <v>2.65273</v>
      </c>
      <c r="V19">
        <f>-(Table5[[#This Row],[time]]-2)*2</f>
        <v>-1.3054600000000001</v>
      </c>
      <c r="W19">
        <v>82.504199999999997</v>
      </c>
      <c r="X19">
        <v>48.305599999999998</v>
      </c>
      <c r="Y19">
        <f>Table5[[#This Row],[CFNM]]/Table5[[#This Row],[CAREA]]</f>
        <v>0.58549261734554114</v>
      </c>
      <c r="Z19">
        <v>2.65273</v>
      </c>
      <c r="AA19">
        <f>-(Table6[[#This Row],[time]]-2)*2</f>
        <v>-1.3054600000000001</v>
      </c>
      <c r="AB19">
        <v>89.226500000000001</v>
      </c>
      <c r="AC19">
        <v>64.381399999999999</v>
      </c>
      <c r="AD19">
        <f>Table6[[#This Row],[CFNM]]/Table6[[#This Row],[CAREA]]</f>
        <v>0.72155021210066517</v>
      </c>
      <c r="AE19">
        <v>2.65273</v>
      </c>
      <c r="AF19">
        <f>-(Table7[[#This Row],[time]]-2)*2</f>
        <v>-1.3054600000000001</v>
      </c>
      <c r="AG19">
        <v>77.308700000000002</v>
      </c>
      <c r="AH19">
        <v>62.459400000000002</v>
      </c>
      <c r="AI19">
        <f>Table7[[#This Row],[CFNM]]/Table7[[#This Row],[CAREA]]</f>
        <v>0.80792200619076504</v>
      </c>
      <c r="AJ19">
        <v>2.65273</v>
      </c>
      <c r="AK19">
        <f>-(Table8[[#This Row],[time]]-2)*2</f>
        <v>-1.3054600000000001</v>
      </c>
      <c r="AL19">
        <v>78.403999999999996</v>
      </c>
      <c r="AM19">
        <v>64.647599999999997</v>
      </c>
      <c r="AN19">
        <f>Table8[[#This Row],[CFNM]]/Table8[[#This Row],[CAREA]]</f>
        <v>0.82454466608846488</v>
      </c>
    </row>
    <row r="20" spans="1:40" x14ac:dyDescent="0.3">
      <c r="A20">
        <v>2.7006199999999998</v>
      </c>
      <c r="B20">
        <f>-(Table1[[#This Row],[time]]-2)*2</f>
        <v>-1.4012399999999996</v>
      </c>
      <c r="C20">
        <v>80.225399999999993</v>
      </c>
      <c r="D20">
        <v>36.2256</v>
      </c>
      <c r="E20">
        <f>Table1[[#This Row],[CFNM]]/Table1[[#This Row],[CAREA]]</f>
        <v>0.45154776417443854</v>
      </c>
      <c r="F20">
        <v>2.7006199999999998</v>
      </c>
      <c r="G20">
        <f>-(Table2[[#This Row],[time]]-2)*2</f>
        <v>-1.4012399999999996</v>
      </c>
      <c r="H20">
        <v>100.196</v>
      </c>
      <c r="I20">
        <v>30.845300000000002</v>
      </c>
      <c r="J20">
        <f>Table2[[#This Row],[CFNM]]/Table2[[#This Row],[CAREA]]</f>
        <v>0.30784961475508005</v>
      </c>
      <c r="K20">
        <v>2.7006199999999998</v>
      </c>
      <c r="L20">
        <f>-(Table3[[#This Row],[time]]-2)*2</f>
        <v>-1.4012399999999996</v>
      </c>
      <c r="M20">
        <v>86.909099999999995</v>
      </c>
      <c r="N20">
        <v>41.399700000000003</v>
      </c>
      <c r="O20">
        <f>Table3[[#This Row],[CFNM]]/Table3[[#This Row],[CAREA]]</f>
        <v>0.47635633092507007</v>
      </c>
      <c r="P20">
        <v>2.7006199999999998</v>
      </c>
      <c r="Q20">
        <f>-(Table4[[#This Row],[time]]-2)*2</f>
        <v>-1.4012399999999996</v>
      </c>
      <c r="R20">
        <v>86.209800000000001</v>
      </c>
      <c r="S20">
        <v>54.749400000000001</v>
      </c>
      <c r="T20">
        <f>Table4[[#This Row],[CFNM]]/Table4[[#This Row],[CAREA]]</f>
        <v>0.6350716507868015</v>
      </c>
      <c r="U20">
        <v>2.7006199999999998</v>
      </c>
      <c r="V20">
        <f>-(Table5[[#This Row],[time]]-2)*2</f>
        <v>-1.4012399999999996</v>
      </c>
      <c r="W20">
        <v>82.248199999999997</v>
      </c>
      <c r="X20">
        <v>51.834200000000003</v>
      </c>
      <c r="Y20">
        <f>Table5[[#This Row],[CFNM]]/Table5[[#This Row],[CAREA]]</f>
        <v>0.63021683149296892</v>
      </c>
      <c r="Z20">
        <v>2.7006199999999998</v>
      </c>
      <c r="AA20">
        <f>-(Table6[[#This Row],[time]]-2)*2</f>
        <v>-1.4012399999999996</v>
      </c>
      <c r="AB20">
        <v>89.152900000000002</v>
      </c>
      <c r="AC20">
        <v>68.894499999999994</v>
      </c>
      <c r="AD20">
        <f>Table6[[#This Row],[CFNM]]/Table6[[#This Row],[CAREA]]</f>
        <v>0.77276790771808868</v>
      </c>
      <c r="AE20">
        <v>2.7006199999999998</v>
      </c>
      <c r="AF20">
        <f>-(Table7[[#This Row],[time]]-2)*2</f>
        <v>-1.4012399999999996</v>
      </c>
      <c r="AG20">
        <v>76.527000000000001</v>
      </c>
      <c r="AH20">
        <v>66.145399999999995</v>
      </c>
      <c r="AI20">
        <f>Table7[[#This Row],[CFNM]]/Table7[[#This Row],[CAREA]]</f>
        <v>0.86434069021391136</v>
      </c>
      <c r="AJ20">
        <v>2.7006199999999998</v>
      </c>
      <c r="AK20">
        <f>-(Table8[[#This Row],[time]]-2)*2</f>
        <v>-1.4012399999999996</v>
      </c>
      <c r="AL20">
        <v>78.203900000000004</v>
      </c>
      <c r="AM20">
        <v>68.278300000000002</v>
      </c>
      <c r="AN20">
        <f>Table8[[#This Row],[CFNM]]/Table8[[#This Row],[CAREA]]</f>
        <v>0.87308049854291148</v>
      </c>
    </row>
    <row r="21" spans="1:40" x14ac:dyDescent="0.3">
      <c r="A21">
        <v>2.75176</v>
      </c>
      <c r="B21">
        <f>-(Table1[[#This Row],[time]]-2)*2</f>
        <v>-1.50352</v>
      </c>
      <c r="C21">
        <v>78.0809</v>
      </c>
      <c r="D21">
        <v>40.597499999999997</v>
      </c>
      <c r="E21">
        <f>Table1[[#This Row],[CFNM]]/Table1[[#This Row],[CAREA]]</f>
        <v>0.51994149657598721</v>
      </c>
      <c r="F21">
        <v>2.75176</v>
      </c>
      <c r="G21">
        <f>-(Table2[[#This Row],[time]]-2)*2</f>
        <v>-1.50352</v>
      </c>
      <c r="H21">
        <v>98.570099999999996</v>
      </c>
      <c r="I21">
        <v>34.695599999999999</v>
      </c>
      <c r="J21">
        <f>Table2[[#This Row],[CFNM]]/Table2[[#This Row],[CAREA]]</f>
        <v>0.35198909202689255</v>
      </c>
      <c r="K21">
        <v>2.75176</v>
      </c>
      <c r="L21">
        <f>-(Table3[[#This Row],[time]]-2)*2</f>
        <v>-1.50352</v>
      </c>
      <c r="M21">
        <v>85.556299999999993</v>
      </c>
      <c r="N21">
        <v>46.1843</v>
      </c>
      <c r="O21">
        <f>Table3[[#This Row],[CFNM]]/Table3[[#This Row],[CAREA]]</f>
        <v>0.53981179644281019</v>
      </c>
      <c r="P21">
        <v>2.75176</v>
      </c>
      <c r="Q21">
        <f>-(Table4[[#This Row],[time]]-2)*2</f>
        <v>-1.50352</v>
      </c>
      <c r="R21">
        <v>85.727000000000004</v>
      </c>
      <c r="S21">
        <v>60.126300000000001</v>
      </c>
      <c r="T21">
        <f>Table4[[#This Row],[CFNM]]/Table4[[#This Row],[CAREA]]</f>
        <v>0.70136946352957641</v>
      </c>
      <c r="U21">
        <v>2.75176</v>
      </c>
      <c r="V21">
        <f>-(Table5[[#This Row],[time]]-2)*2</f>
        <v>-1.50352</v>
      </c>
      <c r="W21">
        <v>81.927400000000006</v>
      </c>
      <c r="X21">
        <v>55.723999999999997</v>
      </c>
      <c r="Y21">
        <f>Table5[[#This Row],[CFNM]]/Table5[[#This Row],[CAREA]]</f>
        <v>0.68016316885437589</v>
      </c>
      <c r="Z21">
        <v>2.75176</v>
      </c>
      <c r="AA21">
        <f>-(Table6[[#This Row],[time]]-2)*2</f>
        <v>-1.50352</v>
      </c>
      <c r="AB21">
        <v>89.015600000000006</v>
      </c>
      <c r="AC21">
        <v>73.964299999999994</v>
      </c>
      <c r="AD21">
        <f>Table6[[#This Row],[CFNM]]/Table6[[#This Row],[CAREA]]</f>
        <v>0.83091390722525027</v>
      </c>
      <c r="AE21">
        <v>2.75176</v>
      </c>
      <c r="AF21">
        <f>-(Table7[[#This Row],[time]]-2)*2</f>
        <v>-1.50352</v>
      </c>
      <c r="AG21">
        <v>75.734300000000005</v>
      </c>
      <c r="AH21">
        <v>70.164199999999994</v>
      </c>
      <c r="AI21">
        <f>Table7[[#This Row],[CFNM]]/Table7[[#This Row],[CAREA]]</f>
        <v>0.92645208313802319</v>
      </c>
      <c r="AJ21">
        <v>2.75176</v>
      </c>
      <c r="AK21">
        <f>-(Table8[[#This Row],[time]]-2)*2</f>
        <v>-1.50352</v>
      </c>
      <c r="AL21">
        <v>78.012200000000007</v>
      </c>
      <c r="AM21">
        <v>72.032300000000006</v>
      </c>
      <c r="AN21">
        <f>Table8[[#This Row],[CFNM]]/Table8[[#This Row],[CAREA]]</f>
        <v>0.92334660476181929</v>
      </c>
    </row>
    <row r="22" spans="1:40" x14ac:dyDescent="0.3">
      <c r="A22">
        <v>2.80444</v>
      </c>
      <c r="B22">
        <f>-(Table1[[#This Row],[time]]-2)*2</f>
        <v>-1.6088800000000001</v>
      </c>
      <c r="C22">
        <v>75.231800000000007</v>
      </c>
      <c r="D22">
        <v>45.006</v>
      </c>
      <c r="E22">
        <f>Table1[[#This Row],[CFNM]]/Table1[[#This Row],[CAREA]]</f>
        <v>0.59823106718169705</v>
      </c>
      <c r="F22">
        <v>2.80444</v>
      </c>
      <c r="G22">
        <f>-(Table2[[#This Row],[time]]-2)*2</f>
        <v>-1.6088800000000001</v>
      </c>
      <c r="H22">
        <v>96.424700000000001</v>
      </c>
      <c r="I22">
        <v>38.9636</v>
      </c>
      <c r="J22">
        <f>Table2[[#This Row],[CFNM]]/Table2[[#This Row],[CAREA]]</f>
        <v>0.40408318615458488</v>
      </c>
      <c r="K22">
        <v>2.80444</v>
      </c>
      <c r="L22">
        <f>-(Table3[[#This Row],[time]]-2)*2</f>
        <v>-1.6088800000000001</v>
      </c>
      <c r="M22">
        <v>84.504599999999996</v>
      </c>
      <c r="N22">
        <v>51.200200000000002</v>
      </c>
      <c r="O22">
        <f>Table3[[#This Row],[CFNM]]/Table3[[#This Row],[CAREA]]</f>
        <v>0.60588654345443926</v>
      </c>
      <c r="P22">
        <v>2.80444</v>
      </c>
      <c r="Q22">
        <f>-(Table4[[#This Row],[time]]-2)*2</f>
        <v>-1.6088800000000001</v>
      </c>
      <c r="R22">
        <v>85.101699999999994</v>
      </c>
      <c r="S22">
        <v>65.627600000000001</v>
      </c>
      <c r="T22">
        <f>Table4[[#This Row],[CFNM]]/Table4[[#This Row],[CAREA]]</f>
        <v>0.77116673344950815</v>
      </c>
      <c r="U22">
        <v>2.80444</v>
      </c>
      <c r="V22">
        <f>-(Table5[[#This Row],[time]]-2)*2</f>
        <v>-1.6088800000000001</v>
      </c>
      <c r="W22">
        <v>81.635800000000003</v>
      </c>
      <c r="X22">
        <v>59.655999999999999</v>
      </c>
      <c r="Y22">
        <f>Table5[[#This Row],[CFNM]]/Table5[[#This Row],[CAREA]]</f>
        <v>0.730757829285681</v>
      </c>
      <c r="Z22">
        <v>2.80444</v>
      </c>
      <c r="AA22">
        <f>-(Table6[[#This Row],[time]]-2)*2</f>
        <v>-1.6088800000000001</v>
      </c>
      <c r="AB22">
        <v>88.920900000000003</v>
      </c>
      <c r="AC22">
        <v>79.162400000000005</v>
      </c>
      <c r="AD22">
        <f>Table6[[#This Row],[CFNM]]/Table6[[#This Row],[CAREA]]</f>
        <v>0.89025639641524101</v>
      </c>
      <c r="AE22">
        <v>2.80444</v>
      </c>
      <c r="AF22">
        <f>-(Table7[[#This Row],[time]]-2)*2</f>
        <v>-1.6088800000000001</v>
      </c>
      <c r="AG22">
        <v>74.925399999999996</v>
      </c>
      <c r="AH22">
        <v>74.200599999999994</v>
      </c>
      <c r="AI22">
        <f>Table7[[#This Row],[CFNM]]/Table7[[#This Row],[CAREA]]</f>
        <v>0.9903263779706214</v>
      </c>
      <c r="AJ22">
        <v>2.80444</v>
      </c>
      <c r="AK22">
        <f>-(Table8[[#This Row],[time]]-2)*2</f>
        <v>-1.6088800000000001</v>
      </c>
      <c r="AL22">
        <v>77.697100000000006</v>
      </c>
      <c r="AM22">
        <v>75.828800000000001</v>
      </c>
      <c r="AN22">
        <f>Table8[[#This Row],[CFNM]]/Table8[[#This Row],[CAREA]]</f>
        <v>0.97595405748734498</v>
      </c>
    </row>
    <row r="23" spans="1:40" x14ac:dyDescent="0.3">
      <c r="A23">
        <v>2.8583699999999999</v>
      </c>
      <c r="B23">
        <f>-(Table1[[#This Row],[time]]-2)*2</f>
        <v>-1.7167399999999997</v>
      </c>
      <c r="C23">
        <v>74.354399999999998</v>
      </c>
      <c r="D23">
        <v>49.2164</v>
      </c>
      <c r="E23">
        <f>Table1[[#This Row],[CFNM]]/Table1[[#This Row],[CAREA]]</f>
        <v>0.66191644341155331</v>
      </c>
      <c r="F23">
        <v>2.8583699999999999</v>
      </c>
      <c r="G23">
        <f>-(Table2[[#This Row],[time]]-2)*2</f>
        <v>-1.7167399999999997</v>
      </c>
      <c r="H23">
        <v>94.927400000000006</v>
      </c>
      <c r="I23">
        <v>43.598100000000002</v>
      </c>
      <c r="J23">
        <f>Table2[[#This Row],[CFNM]]/Table2[[#This Row],[CAREA]]</f>
        <v>0.45927835377351534</v>
      </c>
      <c r="K23">
        <v>2.8583699999999999</v>
      </c>
      <c r="L23">
        <f>-(Table3[[#This Row],[time]]-2)*2</f>
        <v>-1.7167399999999997</v>
      </c>
      <c r="M23">
        <v>82.919399999999996</v>
      </c>
      <c r="N23">
        <v>56.0762</v>
      </c>
      <c r="O23">
        <f>Table3[[#This Row],[CFNM]]/Table3[[#This Row],[CAREA]]</f>
        <v>0.67627358615715982</v>
      </c>
      <c r="P23">
        <v>2.8583699999999999</v>
      </c>
      <c r="Q23">
        <f>-(Table4[[#This Row],[time]]-2)*2</f>
        <v>-1.7167399999999997</v>
      </c>
      <c r="R23">
        <v>84.290700000000001</v>
      </c>
      <c r="S23">
        <v>71.496600000000001</v>
      </c>
      <c r="T23">
        <f>Table4[[#This Row],[CFNM]]/Table4[[#This Row],[CAREA]]</f>
        <v>0.84821457171431724</v>
      </c>
      <c r="U23">
        <v>2.8583699999999999</v>
      </c>
      <c r="V23">
        <f>-(Table5[[#This Row],[time]]-2)*2</f>
        <v>-1.7167399999999997</v>
      </c>
      <c r="W23">
        <v>81.340400000000002</v>
      </c>
      <c r="X23">
        <v>63.7562</v>
      </c>
      <c r="Y23">
        <f>Table5[[#This Row],[CFNM]]/Table5[[#This Row],[CAREA]]</f>
        <v>0.78381960255912186</v>
      </c>
      <c r="Z23">
        <v>2.8583699999999999</v>
      </c>
      <c r="AA23">
        <f>-(Table6[[#This Row],[time]]-2)*2</f>
        <v>-1.7167399999999997</v>
      </c>
      <c r="AB23">
        <v>88.721199999999996</v>
      </c>
      <c r="AC23">
        <v>84.456500000000005</v>
      </c>
      <c r="AD23">
        <f>Table6[[#This Row],[CFNM]]/Table6[[#This Row],[CAREA]]</f>
        <v>0.9519314436684807</v>
      </c>
      <c r="AE23">
        <v>2.8583699999999999</v>
      </c>
      <c r="AF23">
        <f>-(Table7[[#This Row],[time]]-2)*2</f>
        <v>-1.7167399999999997</v>
      </c>
      <c r="AG23">
        <v>74.199200000000005</v>
      </c>
      <c r="AH23">
        <v>78.239599999999996</v>
      </c>
      <c r="AI23">
        <f>Table7[[#This Row],[CFNM]]/Table7[[#This Row],[CAREA]]</f>
        <v>1.0544534172875177</v>
      </c>
      <c r="AJ23">
        <v>2.8583699999999999</v>
      </c>
      <c r="AK23">
        <f>-(Table8[[#This Row],[time]]-2)*2</f>
        <v>-1.7167399999999997</v>
      </c>
      <c r="AL23">
        <v>77.374399999999994</v>
      </c>
      <c r="AM23">
        <v>79.6982</v>
      </c>
      <c r="AN23">
        <f>Table8[[#This Row],[CFNM]]/Table8[[#This Row],[CAREA]]</f>
        <v>1.0300331892719039</v>
      </c>
    </row>
    <row r="24" spans="1:40" x14ac:dyDescent="0.3">
      <c r="A24">
        <v>2.9134199999999999</v>
      </c>
      <c r="B24">
        <f>-(Table1[[#This Row],[time]]-2)*2</f>
        <v>-1.8268399999999998</v>
      </c>
      <c r="C24">
        <v>74.113</v>
      </c>
      <c r="D24">
        <v>53.760100000000001</v>
      </c>
      <c r="E24">
        <f>Table1[[#This Row],[CFNM]]/Table1[[#This Row],[CAREA]]</f>
        <v>0.72538016272448835</v>
      </c>
      <c r="F24">
        <v>2.9134199999999999</v>
      </c>
      <c r="G24">
        <f>-(Table2[[#This Row],[time]]-2)*2</f>
        <v>-1.8268399999999998</v>
      </c>
      <c r="H24">
        <v>93.814400000000006</v>
      </c>
      <c r="I24">
        <v>47.835000000000001</v>
      </c>
      <c r="J24">
        <f>Table2[[#This Row],[CFNM]]/Table2[[#This Row],[CAREA]]</f>
        <v>0.50988973974144691</v>
      </c>
      <c r="K24">
        <v>2.9134199999999999</v>
      </c>
      <c r="L24">
        <f>-(Table3[[#This Row],[time]]-2)*2</f>
        <v>-1.8268399999999998</v>
      </c>
      <c r="M24">
        <v>81.603899999999996</v>
      </c>
      <c r="N24">
        <v>61.737099999999998</v>
      </c>
      <c r="O24">
        <f>Table3[[#This Row],[CFNM]]/Table3[[#This Row],[CAREA]]</f>
        <v>0.75654594939702635</v>
      </c>
      <c r="P24">
        <v>2.9134199999999999</v>
      </c>
      <c r="Q24">
        <f>-(Table4[[#This Row],[time]]-2)*2</f>
        <v>-1.8268399999999998</v>
      </c>
      <c r="R24">
        <v>83.607100000000003</v>
      </c>
      <c r="S24">
        <v>77.131299999999996</v>
      </c>
      <c r="T24">
        <f>Table4[[#This Row],[CFNM]]/Table4[[#This Row],[CAREA]]</f>
        <v>0.92254485564025057</v>
      </c>
      <c r="U24">
        <v>2.9134199999999999</v>
      </c>
      <c r="V24">
        <f>-(Table5[[#This Row],[time]]-2)*2</f>
        <v>-1.8268399999999998</v>
      </c>
      <c r="W24">
        <v>81.0304</v>
      </c>
      <c r="X24">
        <v>68.136600000000001</v>
      </c>
      <c r="Y24">
        <f>Table5[[#This Row],[CFNM]]/Table5[[#This Row],[CAREA]]</f>
        <v>0.84087700418608324</v>
      </c>
      <c r="Z24">
        <v>2.9134199999999999</v>
      </c>
      <c r="AA24">
        <f>-(Table6[[#This Row],[time]]-2)*2</f>
        <v>-1.8268399999999998</v>
      </c>
      <c r="AB24">
        <v>88.4756</v>
      </c>
      <c r="AC24">
        <v>89.828299999999999</v>
      </c>
      <c r="AD24">
        <f>Table6[[#This Row],[CFNM]]/Table6[[#This Row],[CAREA]]</f>
        <v>1.0152889610242823</v>
      </c>
      <c r="AE24">
        <v>2.9134199999999999</v>
      </c>
      <c r="AF24">
        <f>-(Table7[[#This Row],[time]]-2)*2</f>
        <v>-1.8268399999999998</v>
      </c>
      <c r="AG24">
        <v>73.449600000000004</v>
      </c>
      <c r="AH24">
        <v>82.316199999999995</v>
      </c>
      <c r="AI24">
        <f>Table7[[#This Row],[CFNM]]/Table7[[#This Row],[CAREA]]</f>
        <v>1.1207167908334421</v>
      </c>
      <c r="AJ24">
        <v>2.9134199999999999</v>
      </c>
      <c r="AK24">
        <f>-(Table8[[#This Row],[time]]-2)*2</f>
        <v>-1.8268399999999998</v>
      </c>
      <c r="AL24">
        <v>77.028400000000005</v>
      </c>
      <c r="AM24">
        <v>83.828699999999998</v>
      </c>
      <c r="AN24">
        <f>Table8[[#This Row],[CFNM]]/Table8[[#This Row],[CAREA]]</f>
        <v>1.0882830228850657</v>
      </c>
    </row>
    <row r="25" spans="1:40" x14ac:dyDescent="0.3">
      <c r="A25">
        <v>2.9619599999999999</v>
      </c>
      <c r="B25">
        <f>-(Table1[[#This Row],[time]]-2)*2</f>
        <v>-1.9239199999999999</v>
      </c>
      <c r="C25">
        <v>73.200900000000004</v>
      </c>
      <c r="D25">
        <v>57.490900000000003</v>
      </c>
      <c r="E25">
        <f>Table1[[#This Row],[CFNM]]/Table1[[#This Row],[CAREA]]</f>
        <v>0.78538515236834516</v>
      </c>
      <c r="F25">
        <v>2.9619599999999999</v>
      </c>
      <c r="G25">
        <f>-(Table2[[#This Row],[time]]-2)*2</f>
        <v>-1.9239199999999999</v>
      </c>
      <c r="H25">
        <v>92.311700000000002</v>
      </c>
      <c r="I25">
        <v>51.236499999999999</v>
      </c>
      <c r="J25">
        <f>Table2[[#This Row],[CFNM]]/Table2[[#This Row],[CAREA]]</f>
        <v>0.55503798543413241</v>
      </c>
      <c r="K25">
        <v>2.9619599999999999</v>
      </c>
      <c r="L25">
        <f>-(Table3[[#This Row],[time]]-2)*2</f>
        <v>-1.9239199999999999</v>
      </c>
      <c r="M25">
        <v>80.234800000000007</v>
      </c>
      <c r="N25">
        <v>66.494200000000006</v>
      </c>
      <c r="O25">
        <f>Table3[[#This Row],[CFNM]]/Table3[[#This Row],[CAREA]]</f>
        <v>0.82874513303454367</v>
      </c>
      <c r="P25">
        <v>2.9619599999999999</v>
      </c>
      <c r="Q25">
        <f>-(Table4[[#This Row],[time]]-2)*2</f>
        <v>-1.9239199999999999</v>
      </c>
      <c r="R25">
        <v>82.930499999999995</v>
      </c>
      <c r="S25">
        <v>82.121499999999997</v>
      </c>
      <c r="T25">
        <f>Table4[[#This Row],[CFNM]]/Table4[[#This Row],[CAREA]]</f>
        <v>0.99024484357383591</v>
      </c>
      <c r="U25">
        <v>2.9619599999999999</v>
      </c>
      <c r="V25">
        <f>-(Table5[[#This Row],[time]]-2)*2</f>
        <v>-1.9239199999999999</v>
      </c>
      <c r="W25">
        <v>80.667900000000003</v>
      </c>
      <c r="X25">
        <v>72.059200000000004</v>
      </c>
      <c r="Y25">
        <f>Table5[[#This Row],[CFNM]]/Table5[[#This Row],[CAREA]]</f>
        <v>0.89328221014802667</v>
      </c>
      <c r="Z25">
        <v>2.9619599999999999</v>
      </c>
      <c r="AA25">
        <f>-(Table6[[#This Row],[time]]-2)*2</f>
        <v>-1.9239199999999999</v>
      </c>
      <c r="AB25">
        <v>88.145200000000003</v>
      </c>
      <c r="AC25">
        <v>94.626900000000006</v>
      </c>
      <c r="AD25">
        <f>Table6[[#This Row],[CFNM]]/Table6[[#This Row],[CAREA]]</f>
        <v>1.0735343501404502</v>
      </c>
      <c r="AE25">
        <v>2.9619599999999999</v>
      </c>
      <c r="AF25">
        <f>-(Table7[[#This Row],[time]]-2)*2</f>
        <v>-1.9239199999999999</v>
      </c>
      <c r="AG25">
        <v>72.837400000000002</v>
      </c>
      <c r="AH25">
        <v>86.042500000000004</v>
      </c>
      <c r="AI25">
        <f>Table7[[#This Row],[CFNM]]/Table7[[#This Row],[CAREA]]</f>
        <v>1.1812955981405158</v>
      </c>
      <c r="AJ25">
        <v>2.9619599999999999</v>
      </c>
      <c r="AK25">
        <f>-(Table8[[#This Row],[time]]-2)*2</f>
        <v>-1.9239199999999999</v>
      </c>
      <c r="AL25">
        <v>76.640100000000004</v>
      </c>
      <c r="AM25">
        <v>87.474500000000006</v>
      </c>
      <c r="AN25">
        <f>Table8[[#This Row],[CFNM]]/Table8[[#This Row],[CAREA]]</f>
        <v>1.1413672476940924</v>
      </c>
    </row>
    <row r="26" spans="1:40" x14ac:dyDescent="0.3">
      <c r="A26">
        <v>3</v>
      </c>
      <c r="B26">
        <f>-(Table1[[#This Row],[time]]-2)*2</f>
        <v>-2</v>
      </c>
      <c r="C26">
        <v>73.610299999999995</v>
      </c>
      <c r="D26">
        <v>61.177599999999998</v>
      </c>
      <c r="E26">
        <f>Table1[[#This Row],[CFNM]]/Table1[[#This Row],[CAREA]]</f>
        <v>0.83110108232135993</v>
      </c>
      <c r="F26">
        <v>3</v>
      </c>
      <c r="G26">
        <f>-(Table2[[#This Row],[time]]-2)*2</f>
        <v>-2</v>
      </c>
      <c r="H26">
        <v>91.706599999999995</v>
      </c>
      <c r="I26">
        <v>54.540599999999998</v>
      </c>
      <c r="J26">
        <f>Table2[[#This Row],[CFNM]]/Table2[[#This Row],[CAREA]]</f>
        <v>0.59472927793637531</v>
      </c>
      <c r="K26">
        <v>3</v>
      </c>
      <c r="L26">
        <f>-(Table3[[#This Row],[time]]-2)*2</f>
        <v>-2</v>
      </c>
      <c r="M26">
        <v>78.880799999999994</v>
      </c>
      <c r="N26">
        <v>71.038399999999996</v>
      </c>
      <c r="O26">
        <f>Table3[[#This Row],[CFNM]]/Table3[[#This Row],[CAREA]]</f>
        <v>0.9005791016318293</v>
      </c>
      <c r="P26">
        <v>3</v>
      </c>
      <c r="Q26">
        <f>-(Table4[[#This Row],[time]]-2)*2</f>
        <v>-2</v>
      </c>
      <c r="R26">
        <v>82.366200000000006</v>
      </c>
      <c r="S26">
        <v>87.291899999999998</v>
      </c>
      <c r="T26">
        <f>Table4[[#This Row],[CFNM]]/Table4[[#This Row],[CAREA]]</f>
        <v>1.0598024432352104</v>
      </c>
      <c r="U26">
        <v>3</v>
      </c>
      <c r="V26">
        <f>-(Table5[[#This Row],[time]]-2)*2</f>
        <v>-2</v>
      </c>
      <c r="W26">
        <v>80.274199999999993</v>
      </c>
      <c r="X26">
        <v>75.957700000000003</v>
      </c>
      <c r="Y26">
        <f>Table5[[#This Row],[CFNM]]/Table5[[#This Row],[CAREA]]</f>
        <v>0.94622805334715276</v>
      </c>
      <c r="Z26">
        <v>3</v>
      </c>
      <c r="AA26">
        <f>-(Table6[[#This Row],[time]]-2)*2</f>
        <v>-2</v>
      </c>
      <c r="AB26">
        <v>87.840999999999994</v>
      </c>
      <c r="AC26">
        <v>99.6053</v>
      </c>
      <c r="AD26">
        <f>Table6[[#This Row],[CFNM]]/Table6[[#This Row],[CAREA]]</f>
        <v>1.1339272093896928</v>
      </c>
      <c r="AE26">
        <v>3</v>
      </c>
      <c r="AF26">
        <f>-(Table7[[#This Row],[time]]-2)*2</f>
        <v>-2</v>
      </c>
      <c r="AG26">
        <v>72.146699999999996</v>
      </c>
      <c r="AH26">
        <v>89.843699999999998</v>
      </c>
      <c r="AI26">
        <f>Table7[[#This Row],[CFNM]]/Table7[[#This Row],[CAREA]]</f>
        <v>1.2452918844520955</v>
      </c>
      <c r="AJ26">
        <v>3</v>
      </c>
      <c r="AK26">
        <f>-(Table8[[#This Row],[time]]-2)*2</f>
        <v>-2</v>
      </c>
      <c r="AL26">
        <v>76.326400000000007</v>
      </c>
      <c r="AM26">
        <v>91.254400000000004</v>
      </c>
      <c r="AN26">
        <f>Table8[[#This Row],[CFNM]]/Table8[[#This Row],[CAREA]]</f>
        <v>1.1955810833473084</v>
      </c>
    </row>
    <row r="29" spans="1:40" x14ac:dyDescent="0.3">
      <c r="A29" t="s">
        <v>16</v>
      </c>
      <c r="D29" t="s">
        <v>0</v>
      </c>
    </row>
    <row r="30" spans="1:40" x14ac:dyDescent="0.3">
      <c r="A30" t="s">
        <v>19</v>
      </c>
      <c r="D30" t="s">
        <v>1</v>
      </c>
      <c r="E30" t="s">
        <v>2</v>
      </c>
    </row>
    <row r="32" spans="1:40" x14ac:dyDescent="0.3">
      <c r="A32" t="s">
        <v>3</v>
      </c>
      <c r="F32" t="s">
        <v>4</v>
      </c>
      <c r="K32" t="s">
        <v>5</v>
      </c>
      <c r="P32" t="s">
        <v>6</v>
      </c>
      <c r="U32" t="s">
        <v>7</v>
      </c>
      <c r="Z32" t="s">
        <v>8</v>
      </c>
      <c r="AE32" t="s">
        <v>9</v>
      </c>
      <c r="AJ32" t="s">
        <v>15</v>
      </c>
    </row>
    <row r="33" spans="1:40" x14ac:dyDescent="0.3">
      <c r="A33" t="s">
        <v>10</v>
      </c>
      <c r="B33" t="s">
        <v>11</v>
      </c>
      <c r="C33" t="s">
        <v>14</v>
      </c>
      <c r="D33" t="s">
        <v>12</v>
      </c>
      <c r="E33" t="s">
        <v>13</v>
      </c>
      <c r="F33" t="s">
        <v>10</v>
      </c>
      <c r="G33" t="s">
        <v>11</v>
      </c>
      <c r="H33" t="s">
        <v>14</v>
      </c>
      <c r="I33" t="s">
        <v>12</v>
      </c>
      <c r="J33" t="s">
        <v>13</v>
      </c>
      <c r="K33" t="s">
        <v>10</v>
      </c>
      <c r="L33" t="s">
        <v>11</v>
      </c>
      <c r="M33" t="s">
        <v>14</v>
      </c>
      <c r="N33" t="s">
        <v>12</v>
      </c>
      <c r="O33" t="s">
        <v>13</v>
      </c>
      <c r="P33" t="s">
        <v>10</v>
      </c>
      <c r="Q33" t="s">
        <v>11</v>
      </c>
      <c r="R33" t="s">
        <v>14</v>
      </c>
      <c r="S33" t="s">
        <v>12</v>
      </c>
      <c r="T33" t="s">
        <v>13</v>
      </c>
      <c r="U33" t="s">
        <v>10</v>
      </c>
      <c r="V33" t="s">
        <v>11</v>
      </c>
      <c r="W33" t="s">
        <v>14</v>
      </c>
      <c r="X33" t="s">
        <v>12</v>
      </c>
      <c r="Y33" t="s">
        <v>13</v>
      </c>
      <c r="Z33" t="s">
        <v>10</v>
      </c>
      <c r="AA33" t="s">
        <v>11</v>
      </c>
      <c r="AB33" t="s">
        <v>14</v>
      </c>
      <c r="AC33" t="s">
        <v>12</v>
      </c>
      <c r="AD33" t="s">
        <v>13</v>
      </c>
      <c r="AE33" t="s">
        <v>10</v>
      </c>
      <c r="AF33" t="s">
        <v>11</v>
      </c>
      <c r="AG33" t="s">
        <v>14</v>
      </c>
      <c r="AH33" t="s">
        <v>12</v>
      </c>
      <c r="AI33" t="s">
        <v>13</v>
      </c>
      <c r="AJ33" t="s">
        <v>10</v>
      </c>
      <c r="AK33" t="s">
        <v>11</v>
      </c>
      <c r="AL33" t="s">
        <v>14</v>
      </c>
      <c r="AM33" t="s">
        <v>12</v>
      </c>
      <c r="AN33" t="s">
        <v>13</v>
      </c>
    </row>
    <row r="34" spans="1:40" x14ac:dyDescent="0.3">
      <c r="A34">
        <v>2</v>
      </c>
      <c r="B34">
        <f>(Table110[[#This Row],[time]]-2)*2</f>
        <v>0</v>
      </c>
      <c r="C34">
        <v>88.6922</v>
      </c>
      <c r="D34">
        <v>9.7512600000000003</v>
      </c>
      <c r="E34" s="1">
        <f>Table110[[#This Row],[CFNM]]/Table110[[#This Row],[CAREA]]</f>
        <v>0.10994495570072679</v>
      </c>
      <c r="F34">
        <v>2</v>
      </c>
      <c r="G34">
        <f>(Table211[[#This Row],[time]]-2)*2</f>
        <v>0</v>
      </c>
      <c r="H34">
        <v>94.576599999999999</v>
      </c>
      <c r="I34">
        <v>2.6341000000000001</v>
      </c>
      <c r="J34" s="1">
        <f>Table211[[#This Row],[CFNM]]/Table211[[#This Row],[CAREA]]</f>
        <v>2.7851498150705357E-2</v>
      </c>
      <c r="K34">
        <v>2</v>
      </c>
      <c r="L34">
        <f>(Table312[[#This Row],[time]]-2)*2</f>
        <v>0</v>
      </c>
      <c r="M34">
        <v>87.261099999999999</v>
      </c>
      <c r="N34">
        <v>2.43161</v>
      </c>
      <c r="O34">
        <f>Table312[[#This Row],[CFNM]]/Table312[[#This Row],[CAREA]]</f>
        <v>2.7865910468696822E-2</v>
      </c>
      <c r="P34">
        <v>2</v>
      </c>
      <c r="Q34">
        <f>(Table413[[#This Row],[time]]-2)*2</f>
        <v>0</v>
      </c>
      <c r="R34">
        <v>85.187899999999999</v>
      </c>
      <c r="S34">
        <v>5.1691200000000004</v>
      </c>
      <c r="T34">
        <f>Table413[[#This Row],[CFNM]]/Table413[[#This Row],[CAREA]]</f>
        <v>6.0679040098417736E-2</v>
      </c>
      <c r="U34">
        <v>2</v>
      </c>
      <c r="V34">
        <f>(Table514[[#This Row],[time]]-2)*2</f>
        <v>0</v>
      </c>
      <c r="W34">
        <v>83.090100000000007</v>
      </c>
      <c r="X34">
        <v>4.71889</v>
      </c>
      <c r="Y34">
        <f>Table514[[#This Row],[CFNM]]/Table514[[#This Row],[CAREA]]</f>
        <v>5.679244579077411E-2</v>
      </c>
      <c r="Z34">
        <v>2</v>
      </c>
      <c r="AA34">
        <f>(Table615[[#This Row],[time]]-2)*2</f>
        <v>0</v>
      </c>
      <c r="AB34">
        <v>85.801400000000001</v>
      </c>
      <c r="AC34">
        <v>12.0952</v>
      </c>
      <c r="AD34">
        <f>Table615[[#This Row],[CFNM]]/Table615[[#This Row],[CAREA]]</f>
        <v>0.14096739680238318</v>
      </c>
      <c r="AE34">
        <v>2</v>
      </c>
      <c r="AF34">
        <f>(Table716[[#This Row],[time]]-2)*2</f>
        <v>0</v>
      </c>
      <c r="AG34">
        <v>77.901899999999998</v>
      </c>
      <c r="AH34">
        <v>21.17</v>
      </c>
      <c r="AI34">
        <f>Table716[[#This Row],[CFNM]]/Table716[[#This Row],[CAREA]]</f>
        <v>0.2717520368566107</v>
      </c>
      <c r="AJ34">
        <v>2</v>
      </c>
      <c r="AK34">
        <f>(Table817[[#This Row],[time]]-2)*2</f>
        <v>0</v>
      </c>
      <c r="AL34">
        <v>83.325999999999993</v>
      </c>
      <c r="AM34">
        <v>21.1831</v>
      </c>
      <c r="AN34">
        <f>Table817[[#This Row],[CFNM]]/Table817[[#This Row],[CAREA]]</f>
        <v>0.25421957132227635</v>
      </c>
    </row>
    <row r="35" spans="1:40" x14ac:dyDescent="0.3">
      <c r="A35">
        <v>2.0512600000000001</v>
      </c>
      <c r="B35">
        <f>(Table110[[#This Row],[time]]-2)*2</f>
        <v>0.10252000000000017</v>
      </c>
      <c r="C35">
        <v>87.943700000000007</v>
      </c>
      <c r="D35">
        <v>8.9161900000000003</v>
      </c>
      <c r="E35">
        <f>Table110[[#This Row],[CFNM]]/Table110[[#This Row],[CAREA]]</f>
        <v>0.10138520439781359</v>
      </c>
      <c r="F35">
        <v>2.0512600000000001</v>
      </c>
      <c r="G35">
        <f>(Table211[[#This Row],[time]]-2)*2</f>
        <v>0.10252000000000017</v>
      </c>
      <c r="H35">
        <v>94.424499999999995</v>
      </c>
      <c r="I35">
        <v>1.6484000000000001</v>
      </c>
      <c r="J35">
        <f>Table211[[#This Row],[CFNM]]/Table211[[#This Row],[CAREA]]</f>
        <v>1.745733363692686E-2</v>
      </c>
      <c r="K35">
        <v>2.0512600000000001</v>
      </c>
      <c r="L35">
        <f>(Table312[[#This Row],[time]]-2)*2</f>
        <v>0.10252000000000017</v>
      </c>
      <c r="M35">
        <v>86.5535</v>
      </c>
      <c r="N35">
        <v>0.46213599999999999</v>
      </c>
      <c r="O35">
        <f>Table312[[#This Row],[CFNM]]/Table312[[#This Row],[CAREA]]</f>
        <v>5.3393103687314784E-3</v>
      </c>
      <c r="P35">
        <v>2.0512600000000001</v>
      </c>
      <c r="Q35">
        <f>(Table413[[#This Row],[time]]-2)*2</f>
        <v>0.10252000000000017</v>
      </c>
      <c r="R35">
        <v>84.552700000000002</v>
      </c>
      <c r="S35">
        <v>2.9265500000000002</v>
      </c>
      <c r="T35">
        <f>Table413[[#This Row],[CFNM]]/Table413[[#This Row],[CAREA]]</f>
        <v>3.4612141303589361E-2</v>
      </c>
      <c r="U35">
        <v>2.0512600000000001</v>
      </c>
      <c r="V35">
        <f>(Table514[[#This Row],[time]]-2)*2</f>
        <v>0.10252000000000017</v>
      </c>
      <c r="W35">
        <v>83.356800000000007</v>
      </c>
      <c r="X35">
        <v>2.3079100000000001</v>
      </c>
      <c r="Y35">
        <f>Table514[[#This Row],[CFNM]]/Table514[[#This Row],[CAREA]]</f>
        <v>2.7687123306077008E-2</v>
      </c>
      <c r="Z35">
        <v>2.0512600000000001</v>
      </c>
      <c r="AA35">
        <f>(Table615[[#This Row],[time]]-2)*2</f>
        <v>0.10252000000000017</v>
      </c>
      <c r="AB35">
        <v>85.252300000000005</v>
      </c>
      <c r="AC35">
        <v>9.2362099999999998</v>
      </c>
      <c r="AD35">
        <f>Table615[[#This Row],[CFNM]]/Table615[[#This Row],[CAREA]]</f>
        <v>0.10833971634782873</v>
      </c>
      <c r="AE35">
        <v>2.0512600000000001</v>
      </c>
      <c r="AF35">
        <f>(Table716[[#This Row],[time]]-2)*2</f>
        <v>0.10252000000000017</v>
      </c>
      <c r="AG35">
        <v>77.791700000000006</v>
      </c>
      <c r="AH35">
        <v>20.023800000000001</v>
      </c>
      <c r="AI35">
        <f>Table716[[#This Row],[CFNM]]/Table716[[#This Row],[CAREA]]</f>
        <v>0.2574027820448711</v>
      </c>
      <c r="AJ35">
        <v>2.0512600000000001</v>
      </c>
      <c r="AK35">
        <f>(Table817[[#This Row],[time]]-2)*2</f>
        <v>0.10252000000000017</v>
      </c>
      <c r="AL35">
        <v>83.533000000000001</v>
      </c>
      <c r="AM35">
        <v>19.837900000000001</v>
      </c>
      <c r="AN35">
        <f>Table817[[#This Row],[CFNM]]/Table817[[#This Row],[CAREA]]</f>
        <v>0.23748578406138893</v>
      </c>
    </row>
    <row r="36" spans="1:40" x14ac:dyDescent="0.3">
      <c r="A36">
        <v>2.1153300000000002</v>
      </c>
      <c r="B36">
        <f>(Table110[[#This Row],[time]]-2)*2</f>
        <v>0.23066000000000031</v>
      </c>
      <c r="C36">
        <v>87.122399999999999</v>
      </c>
      <c r="D36">
        <v>8.14602</v>
      </c>
      <c r="E36">
        <f>Table110[[#This Row],[CFNM]]/Table110[[#This Row],[CAREA]]</f>
        <v>9.3500867744690228E-2</v>
      </c>
      <c r="F36">
        <v>2.1153300000000002</v>
      </c>
      <c r="G36">
        <f>(Table211[[#This Row],[time]]-2)*2</f>
        <v>0.23066000000000031</v>
      </c>
      <c r="H36">
        <v>94.014399999999995</v>
      </c>
      <c r="I36">
        <v>0.87406399999999995</v>
      </c>
      <c r="J36">
        <f>Table211[[#This Row],[CFNM]]/Table211[[#This Row],[CAREA]]</f>
        <v>9.2971289504586527E-3</v>
      </c>
      <c r="K36">
        <v>2.1153300000000002</v>
      </c>
      <c r="L36">
        <f>(Table312[[#This Row],[time]]-2)*2</f>
        <v>0.23066000000000031</v>
      </c>
      <c r="M36">
        <v>85.590699999999998</v>
      </c>
      <c r="N36">
        <v>4.59736E-3</v>
      </c>
      <c r="O36">
        <f>Table312[[#This Row],[CFNM]]/Table312[[#This Row],[CAREA]]</f>
        <v>5.3713312310800125E-5</v>
      </c>
      <c r="P36">
        <v>2.1153300000000002</v>
      </c>
      <c r="Q36">
        <f>(Table413[[#This Row],[time]]-2)*2</f>
        <v>0.23066000000000031</v>
      </c>
      <c r="R36">
        <v>83.243799999999993</v>
      </c>
      <c r="S36">
        <v>1.1512100000000001</v>
      </c>
      <c r="T36">
        <f>Table413[[#This Row],[CFNM]]/Table413[[#This Row],[CAREA]]</f>
        <v>1.3829378284028361E-2</v>
      </c>
      <c r="U36">
        <v>2.1153300000000002</v>
      </c>
      <c r="V36">
        <f>(Table514[[#This Row],[time]]-2)*2</f>
        <v>0.23066000000000031</v>
      </c>
      <c r="W36">
        <v>83.331999999999994</v>
      </c>
      <c r="X36">
        <v>1.52485</v>
      </c>
      <c r="Y36">
        <f>Table514[[#This Row],[CFNM]]/Table514[[#This Row],[CAREA]]</f>
        <v>1.8298492775884415E-2</v>
      </c>
      <c r="Z36">
        <v>2.1153300000000002</v>
      </c>
      <c r="AA36">
        <f>(Table615[[#This Row],[time]]-2)*2</f>
        <v>0.23066000000000031</v>
      </c>
      <c r="AB36">
        <v>84.953500000000005</v>
      </c>
      <c r="AC36">
        <v>8.0119500000000006</v>
      </c>
      <c r="AD36">
        <f>Table615[[#This Row],[CFNM]]/Table615[[#This Row],[CAREA]]</f>
        <v>9.4309828317844471E-2</v>
      </c>
      <c r="AE36">
        <v>2.1153300000000002</v>
      </c>
      <c r="AF36">
        <f>(Table716[[#This Row],[time]]-2)*2</f>
        <v>0.23066000000000031</v>
      </c>
      <c r="AG36">
        <v>77.703500000000005</v>
      </c>
      <c r="AH36">
        <v>19.291599999999999</v>
      </c>
      <c r="AI36">
        <f>Table716[[#This Row],[CFNM]]/Table716[[#This Row],[CAREA]]</f>
        <v>0.24827195686166001</v>
      </c>
      <c r="AJ36">
        <v>2.1153300000000002</v>
      </c>
      <c r="AK36">
        <f>(Table817[[#This Row],[time]]-2)*2</f>
        <v>0.23066000000000031</v>
      </c>
      <c r="AL36">
        <v>83.636200000000002</v>
      </c>
      <c r="AM36">
        <v>18.937000000000001</v>
      </c>
      <c r="AN36">
        <f>Table817[[#This Row],[CFNM]]/Table817[[#This Row],[CAREA]]</f>
        <v>0.22642109517170794</v>
      </c>
    </row>
    <row r="37" spans="1:40" x14ac:dyDescent="0.3">
      <c r="A37">
        <v>2.16533</v>
      </c>
      <c r="B37">
        <f>(Table110[[#This Row],[time]]-2)*2</f>
        <v>0.33065999999999995</v>
      </c>
      <c r="C37">
        <v>86.157700000000006</v>
      </c>
      <c r="D37">
        <v>7.5857700000000001</v>
      </c>
      <c r="E37">
        <f>Table110[[#This Row],[CFNM]]/Table110[[#This Row],[CAREA]]</f>
        <v>8.8045177621965301E-2</v>
      </c>
      <c r="F37">
        <v>2.16533</v>
      </c>
      <c r="G37">
        <f>(Table211[[#This Row],[time]]-2)*2</f>
        <v>0.33065999999999995</v>
      </c>
      <c r="H37">
        <v>93.231300000000005</v>
      </c>
      <c r="I37">
        <v>0.321517</v>
      </c>
      <c r="J37">
        <f>Table211[[#This Row],[CFNM]]/Table211[[#This Row],[CAREA]]</f>
        <v>3.4485950533779961E-3</v>
      </c>
      <c r="K37">
        <v>2.16533</v>
      </c>
      <c r="L37">
        <f>(Table312[[#This Row],[time]]-2)*2</f>
        <v>0.33065999999999995</v>
      </c>
      <c r="M37">
        <v>84.779700000000005</v>
      </c>
      <c r="N37">
        <v>4.1765600000000002E-3</v>
      </c>
      <c r="O37">
        <f>Table312[[#This Row],[CFNM]]/Table312[[#This Row],[CAREA]]</f>
        <v>4.9263679866760558E-5</v>
      </c>
      <c r="P37">
        <v>2.16533</v>
      </c>
      <c r="Q37">
        <f>(Table413[[#This Row],[time]]-2)*2</f>
        <v>0.33065999999999995</v>
      </c>
      <c r="R37">
        <v>81.950299999999999</v>
      </c>
      <c r="S37">
        <v>0.17988100000000001</v>
      </c>
      <c r="T37">
        <f>Table413[[#This Row],[CFNM]]/Table413[[#This Row],[CAREA]]</f>
        <v>2.195001116530385E-3</v>
      </c>
      <c r="U37">
        <v>2.16533</v>
      </c>
      <c r="V37">
        <f>(Table514[[#This Row],[time]]-2)*2</f>
        <v>0.33065999999999995</v>
      </c>
      <c r="W37">
        <v>83.42</v>
      </c>
      <c r="X37">
        <v>0.93001</v>
      </c>
      <c r="Y37">
        <f>Table514[[#This Row],[CFNM]]/Table514[[#This Row],[CAREA]]</f>
        <v>1.1148525533445216E-2</v>
      </c>
      <c r="Z37">
        <v>2.16533</v>
      </c>
      <c r="AA37">
        <f>(Table615[[#This Row],[time]]-2)*2</f>
        <v>0.33065999999999995</v>
      </c>
      <c r="AB37">
        <v>84.521699999999996</v>
      </c>
      <c r="AC37">
        <v>6.75868</v>
      </c>
      <c r="AD37">
        <f>Table615[[#This Row],[CFNM]]/Table615[[#This Row],[CAREA]]</f>
        <v>7.9963843604660106E-2</v>
      </c>
      <c r="AE37">
        <v>2.16533</v>
      </c>
      <c r="AF37">
        <f>(Table716[[#This Row],[time]]-2)*2</f>
        <v>0.33065999999999995</v>
      </c>
      <c r="AG37">
        <v>77.567300000000003</v>
      </c>
      <c r="AH37">
        <v>18.409700000000001</v>
      </c>
      <c r="AI37">
        <f>Table716[[#This Row],[CFNM]]/Table716[[#This Row],[CAREA]]</f>
        <v>0.23733841451230092</v>
      </c>
      <c r="AJ37">
        <v>2.16533</v>
      </c>
      <c r="AK37">
        <f>(Table817[[#This Row],[time]]-2)*2</f>
        <v>0.33065999999999995</v>
      </c>
      <c r="AL37">
        <v>83.626000000000005</v>
      </c>
      <c r="AM37">
        <v>17.754300000000001</v>
      </c>
      <c r="AN37">
        <f>Table817[[#This Row],[CFNM]]/Table817[[#This Row],[CAREA]]</f>
        <v>0.21230598139334655</v>
      </c>
    </row>
    <row r="38" spans="1:40" x14ac:dyDescent="0.3">
      <c r="A38">
        <v>2.2246999999999999</v>
      </c>
      <c r="B38">
        <f>(Table110[[#This Row],[time]]-2)*2</f>
        <v>0.4493999999999998</v>
      </c>
      <c r="C38">
        <v>85.887600000000006</v>
      </c>
      <c r="D38">
        <v>7.4713000000000003</v>
      </c>
      <c r="E38">
        <f>Table110[[#This Row],[CFNM]]/Table110[[#This Row],[CAREA]]</f>
        <v>8.6989274353923035E-2</v>
      </c>
      <c r="F38">
        <v>2.2246999999999999</v>
      </c>
      <c r="G38">
        <f>(Table211[[#This Row],[time]]-2)*2</f>
        <v>0.4493999999999998</v>
      </c>
      <c r="H38">
        <v>92.616900000000001</v>
      </c>
      <c r="I38">
        <v>0.19158700000000001</v>
      </c>
      <c r="J38">
        <f>Table211[[#This Row],[CFNM]]/Table211[[#This Row],[CAREA]]</f>
        <v>2.0685965520331603E-3</v>
      </c>
      <c r="K38">
        <v>2.2246999999999999</v>
      </c>
      <c r="L38">
        <f>(Table312[[#This Row],[time]]-2)*2</f>
        <v>0.4493999999999998</v>
      </c>
      <c r="M38">
        <v>84.387299999999996</v>
      </c>
      <c r="N38">
        <v>4.09904E-3</v>
      </c>
      <c r="O38">
        <f>Table312[[#This Row],[CFNM]]/Table312[[#This Row],[CAREA]]</f>
        <v>4.8574133785534083E-5</v>
      </c>
      <c r="P38">
        <v>2.2246999999999999</v>
      </c>
      <c r="Q38">
        <f>(Table413[[#This Row],[time]]-2)*2</f>
        <v>0.4493999999999998</v>
      </c>
      <c r="R38">
        <v>81.367699999999999</v>
      </c>
      <c r="S38">
        <v>6.0601500000000003E-2</v>
      </c>
      <c r="T38">
        <f>Table413[[#This Row],[CFNM]]/Table413[[#This Row],[CAREA]]</f>
        <v>7.4478570735070555E-4</v>
      </c>
      <c r="U38">
        <v>2.2246999999999999</v>
      </c>
      <c r="V38">
        <f>(Table514[[#This Row],[time]]-2)*2</f>
        <v>0.4493999999999998</v>
      </c>
      <c r="W38">
        <v>83.273700000000005</v>
      </c>
      <c r="X38">
        <v>0.56042199999999998</v>
      </c>
      <c r="Y38">
        <f>Table514[[#This Row],[CFNM]]/Table514[[#This Row],[CAREA]]</f>
        <v>6.7298799020579121E-3</v>
      </c>
      <c r="Z38">
        <v>2.2246999999999999</v>
      </c>
      <c r="AA38">
        <f>(Table615[[#This Row],[time]]-2)*2</f>
        <v>0.4493999999999998</v>
      </c>
      <c r="AB38">
        <v>84.143100000000004</v>
      </c>
      <c r="AC38">
        <v>5.91533</v>
      </c>
      <c r="AD38">
        <f>Table615[[#This Row],[CFNM]]/Table615[[#This Row],[CAREA]]</f>
        <v>7.0300832748020931E-2</v>
      </c>
      <c r="AE38">
        <v>2.2246999999999999</v>
      </c>
      <c r="AF38">
        <f>(Table716[[#This Row],[time]]-2)*2</f>
        <v>0.4493999999999998</v>
      </c>
      <c r="AG38">
        <v>77.638000000000005</v>
      </c>
      <c r="AH38">
        <v>17.754000000000001</v>
      </c>
      <c r="AI38">
        <f>Table716[[#This Row],[CFNM]]/Table716[[#This Row],[CAREA]]</f>
        <v>0.22867667894587701</v>
      </c>
      <c r="AJ38">
        <v>2.2246999999999999</v>
      </c>
      <c r="AK38">
        <f>(Table817[[#This Row],[time]]-2)*2</f>
        <v>0.4493999999999998</v>
      </c>
      <c r="AL38">
        <v>83.659899999999993</v>
      </c>
      <c r="AM38">
        <v>16.884399999999999</v>
      </c>
      <c r="AN38">
        <f>Table817[[#This Row],[CFNM]]/Table817[[#This Row],[CAREA]]</f>
        <v>0.20182190033695954</v>
      </c>
    </row>
    <row r="39" spans="1:40" x14ac:dyDescent="0.3">
      <c r="A39">
        <v>2.2668900000000001</v>
      </c>
      <c r="B39">
        <f>(Table110[[#This Row],[time]]-2)*2</f>
        <v>0.53378000000000014</v>
      </c>
      <c r="C39">
        <v>85.506</v>
      </c>
      <c r="D39">
        <v>7.2956399999999997</v>
      </c>
      <c r="E39">
        <f>Table110[[#This Row],[CFNM]]/Table110[[#This Row],[CAREA]]</f>
        <v>8.5323135218581148E-2</v>
      </c>
      <c r="F39">
        <v>2.2668900000000001</v>
      </c>
      <c r="G39">
        <f>(Table211[[#This Row],[time]]-2)*2</f>
        <v>0.53378000000000014</v>
      </c>
      <c r="H39">
        <v>92.215199999999996</v>
      </c>
      <c r="I39">
        <v>0.13397000000000001</v>
      </c>
      <c r="J39">
        <f>Table211[[#This Row],[CFNM]]/Table211[[#This Row],[CAREA]]</f>
        <v>1.4527973696310372E-3</v>
      </c>
      <c r="K39">
        <v>2.2668900000000001</v>
      </c>
      <c r="L39">
        <f>(Table312[[#This Row],[time]]-2)*2</f>
        <v>0.53378000000000014</v>
      </c>
      <c r="M39">
        <v>83.9589</v>
      </c>
      <c r="N39">
        <v>3.9952E-3</v>
      </c>
      <c r="O39">
        <f>Table312[[#This Row],[CFNM]]/Table312[[#This Row],[CAREA]]</f>
        <v>4.7585187514367151E-5</v>
      </c>
      <c r="P39">
        <v>2.2668900000000001</v>
      </c>
      <c r="Q39">
        <f>(Table413[[#This Row],[time]]-2)*2</f>
        <v>0.53378000000000014</v>
      </c>
      <c r="R39">
        <v>80.766300000000001</v>
      </c>
      <c r="S39">
        <v>6.5609199999999996E-3</v>
      </c>
      <c r="T39">
        <f>Table413[[#This Row],[CFNM]]/Table413[[#This Row],[CAREA]]</f>
        <v>8.1233385706662301E-5</v>
      </c>
      <c r="U39">
        <v>2.2668900000000001</v>
      </c>
      <c r="V39">
        <f>(Table514[[#This Row],[time]]-2)*2</f>
        <v>0.53378000000000014</v>
      </c>
      <c r="W39">
        <v>82.695400000000006</v>
      </c>
      <c r="X39">
        <v>0.14278199999999999</v>
      </c>
      <c r="Y39">
        <f>Table514[[#This Row],[CFNM]]/Table514[[#This Row],[CAREA]]</f>
        <v>1.7266014796469935E-3</v>
      </c>
      <c r="Z39">
        <v>2.2668900000000001</v>
      </c>
      <c r="AA39">
        <f>(Table615[[#This Row],[time]]-2)*2</f>
        <v>0.53378000000000014</v>
      </c>
      <c r="AB39">
        <v>83.742400000000004</v>
      </c>
      <c r="AC39">
        <v>4.9599500000000001</v>
      </c>
      <c r="AD39">
        <f>Table615[[#This Row],[CFNM]]/Table615[[#This Row],[CAREA]]</f>
        <v>5.9228658361833428E-2</v>
      </c>
      <c r="AE39">
        <v>2.2668900000000001</v>
      </c>
      <c r="AF39">
        <f>(Table716[[#This Row],[time]]-2)*2</f>
        <v>0.53378000000000014</v>
      </c>
      <c r="AG39">
        <v>77.804199999999994</v>
      </c>
      <c r="AH39">
        <v>16.973299999999998</v>
      </c>
      <c r="AI39">
        <f>Table716[[#This Row],[CFNM]]/Table716[[#This Row],[CAREA]]</f>
        <v>0.21815403281570916</v>
      </c>
      <c r="AJ39">
        <v>2.2668900000000001</v>
      </c>
      <c r="AK39">
        <f>(Table817[[#This Row],[time]]-2)*2</f>
        <v>0.53378000000000014</v>
      </c>
      <c r="AL39">
        <v>83.717799999999997</v>
      </c>
      <c r="AM39">
        <v>15.862</v>
      </c>
      <c r="AN39">
        <f>Table817[[#This Row],[CFNM]]/Table817[[#This Row],[CAREA]]</f>
        <v>0.18946986184539011</v>
      </c>
    </row>
    <row r="40" spans="1:40" x14ac:dyDescent="0.3">
      <c r="A40">
        <v>2.3262700000000001</v>
      </c>
      <c r="B40">
        <f>(Table110[[#This Row],[time]]-2)*2</f>
        <v>0.65254000000000012</v>
      </c>
      <c r="C40">
        <v>85.128799999999998</v>
      </c>
      <c r="D40">
        <v>7.15076</v>
      </c>
      <c r="E40">
        <f>Table110[[#This Row],[CFNM]]/Table110[[#This Row],[CAREA]]</f>
        <v>8.3999304583172799E-2</v>
      </c>
      <c r="F40">
        <v>2.3262700000000001</v>
      </c>
      <c r="G40">
        <f>(Table211[[#This Row],[time]]-2)*2</f>
        <v>0.65254000000000012</v>
      </c>
      <c r="H40">
        <v>91.937399999999997</v>
      </c>
      <c r="I40">
        <v>8.3015099999999994E-2</v>
      </c>
      <c r="J40">
        <f>Table211[[#This Row],[CFNM]]/Table211[[#This Row],[CAREA]]</f>
        <v>9.0295244372801489E-4</v>
      </c>
      <c r="K40">
        <v>2.3262700000000001</v>
      </c>
      <c r="L40">
        <f>(Table312[[#This Row],[time]]-2)*2</f>
        <v>0.65254000000000012</v>
      </c>
      <c r="M40">
        <v>83.4876</v>
      </c>
      <c r="N40">
        <v>3.8960900000000001E-3</v>
      </c>
      <c r="O40">
        <f>Table312[[#This Row],[CFNM]]/Table312[[#This Row],[CAREA]]</f>
        <v>4.6666690622319962E-5</v>
      </c>
      <c r="P40">
        <v>2.3262700000000001</v>
      </c>
      <c r="Q40">
        <f>(Table413[[#This Row],[time]]-2)*2</f>
        <v>0.65254000000000012</v>
      </c>
      <c r="R40">
        <v>80.406800000000004</v>
      </c>
      <c r="S40">
        <v>5.5216099999999997E-3</v>
      </c>
      <c r="T40">
        <f>Table413[[#This Row],[CFNM]]/Table413[[#This Row],[CAREA]]</f>
        <v>6.8670933304148393E-5</v>
      </c>
      <c r="U40">
        <v>2.3262700000000001</v>
      </c>
      <c r="V40">
        <f>(Table514[[#This Row],[time]]-2)*2</f>
        <v>0.65254000000000012</v>
      </c>
      <c r="W40">
        <v>82.516499999999994</v>
      </c>
      <c r="X40">
        <v>5.5070400000000004E-3</v>
      </c>
      <c r="Y40">
        <f>Table514[[#This Row],[CFNM]]/Table514[[#This Row],[CAREA]]</f>
        <v>6.6738652269546098E-5</v>
      </c>
      <c r="Z40">
        <v>2.3262700000000001</v>
      </c>
      <c r="AA40">
        <f>(Table615[[#This Row],[time]]-2)*2</f>
        <v>0.65254000000000012</v>
      </c>
      <c r="AB40">
        <v>83.476799999999997</v>
      </c>
      <c r="AC40">
        <v>4.2423400000000004</v>
      </c>
      <c r="AD40">
        <f>Table615[[#This Row],[CFNM]]/Table615[[#This Row],[CAREA]]</f>
        <v>5.0820587276944017E-2</v>
      </c>
      <c r="AE40">
        <v>2.3262700000000001</v>
      </c>
      <c r="AF40">
        <f>(Table716[[#This Row],[time]]-2)*2</f>
        <v>0.65254000000000012</v>
      </c>
      <c r="AG40">
        <v>77.870099999999994</v>
      </c>
      <c r="AH40">
        <v>16.328199999999999</v>
      </c>
      <c r="AI40">
        <f>Table716[[#This Row],[CFNM]]/Table716[[#This Row],[CAREA]]</f>
        <v>0.20968510378181099</v>
      </c>
      <c r="AJ40">
        <v>2.3262700000000001</v>
      </c>
      <c r="AK40">
        <f>(Table817[[#This Row],[time]]-2)*2</f>
        <v>0.65254000000000012</v>
      </c>
      <c r="AL40">
        <v>83.713700000000003</v>
      </c>
      <c r="AM40">
        <v>15.016999999999999</v>
      </c>
      <c r="AN40">
        <f>Table817[[#This Row],[CFNM]]/Table817[[#This Row],[CAREA]]</f>
        <v>0.17938521412863126</v>
      </c>
    </row>
    <row r="41" spans="1:40" x14ac:dyDescent="0.3">
      <c r="A41">
        <v>2.3684599999999998</v>
      </c>
      <c r="B41">
        <f>(Table110[[#This Row],[time]]-2)*2</f>
        <v>0.73691999999999958</v>
      </c>
      <c r="C41">
        <v>84.905000000000001</v>
      </c>
      <c r="D41">
        <v>7.0191600000000003</v>
      </c>
      <c r="E41">
        <f>Table110[[#This Row],[CFNM]]/Table110[[#This Row],[CAREA]]</f>
        <v>8.2670749661386253E-2</v>
      </c>
      <c r="F41">
        <v>2.3684599999999998</v>
      </c>
      <c r="G41">
        <f>(Table211[[#This Row],[time]]-2)*2</f>
        <v>0.73691999999999958</v>
      </c>
      <c r="H41">
        <v>91.708200000000005</v>
      </c>
      <c r="I41">
        <v>4.5560999999999997E-2</v>
      </c>
      <c r="J41">
        <f>Table211[[#This Row],[CFNM]]/Table211[[#This Row],[CAREA]]</f>
        <v>4.968039935360196E-4</v>
      </c>
      <c r="K41">
        <v>2.3684599999999998</v>
      </c>
      <c r="L41">
        <f>(Table312[[#This Row],[time]]-2)*2</f>
        <v>0.73691999999999958</v>
      </c>
      <c r="M41">
        <v>83.189599999999999</v>
      </c>
      <c r="N41">
        <v>3.83205E-3</v>
      </c>
      <c r="O41">
        <f>Table312[[#This Row],[CFNM]]/Table312[[#This Row],[CAREA]]</f>
        <v>4.6064051275640226E-5</v>
      </c>
      <c r="P41">
        <v>2.3684599999999998</v>
      </c>
      <c r="Q41">
        <f>(Table413[[#This Row],[time]]-2)*2</f>
        <v>0.73691999999999958</v>
      </c>
      <c r="R41">
        <v>80.169399999999996</v>
      </c>
      <c r="S41">
        <v>5.3786800000000003E-3</v>
      </c>
      <c r="T41">
        <f>Table413[[#This Row],[CFNM]]/Table413[[#This Row],[CAREA]]</f>
        <v>6.7091433888740595E-5</v>
      </c>
      <c r="U41">
        <v>2.3684599999999998</v>
      </c>
      <c r="V41">
        <f>(Table514[[#This Row],[time]]-2)*2</f>
        <v>0.73691999999999958</v>
      </c>
      <c r="W41">
        <v>82.348600000000005</v>
      </c>
      <c r="X41">
        <v>4.9560799999999999E-3</v>
      </c>
      <c r="Y41">
        <f>Table514[[#This Row],[CFNM]]/Table514[[#This Row],[CAREA]]</f>
        <v>6.0184143992733324E-5</v>
      </c>
      <c r="Z41">
        <v>2.3684599999999998</v>
      </c>
      <c r="AA41">
        <f>(Table615[[#This Row],[time]]-2)*2</f>
        <v>0.73691999999999958</v>
      </c>
      <c r="AB41">
        <v>83.281800000000004</v>
      </c>
      <c r="AC41">
        <v>3.7699400000000001</v>
      </c>
      <c r="AD41">
        <f>Table615[[#This Row],[CFNM]]/Table615[[#This Row],[CAREA]]</f>
        <v>4.5267273281797464E-2</v>
      </c>
      <c r="AE41">
        <v>2.3684599999999998</v>
      </c>
      <c r="AF41">
        <f>(Table716[[#This Row],[time]]-2)*2</f>
        <v>0.73691999999999958</v>
      </c>
      <c r="AG41">
        <v>77.957400000000007</v>
      </c>
      <c r="AH41">
        <v>15.8576</v>
      </c>
      <c r="AI41">
        <f>Table716[[#This Row],[CFNM]]/Table716[[#This Row],[CAREA]]</f>
        <v>0.20341365925492638</v>
      </c>
      <c r="AJ41">
        <v>2.3684599999999998</v>
      </c>
      <c r="AK41">
        <f>(Table817[[#This Row],[time]]-2)*2</f>
        <v>0.73691999999999958</v>
      </c>
      <c r="AL41">
        <v>83.706500000000005</v>
      </c>
      <c r="AM41">
        <v>14.4003</v>
      </c>
      <c r="AN41">
        <f>Table817[[#This Row],[CFNM]]/Table817[[#This Row],[CAREA]]</f>
        <v>0.17203323517289576</v>
      </c>
    </row>
    <row r="42" spans="1:40" x14ac:dyDescent="0.3">
      <c r="A42">
        <v>2.4278300000000002</v>
      </c>
      <c r="B42">
        <f>(Table110[[#This Row],[time]]-2)*2</f>
        <v>0.85566000000000031</v>
      </c>
      <c r="C42">
        <v>84.5471</v>
      </c>
      <c r="D42">
        <v>6.9005700000000001</v>
      </c>
      <c r="E42">
        <f>Table110[[#This Row],[CFNM]]/Table110[[#This Row],[CAREA]]</f>
        <v>8.1618056680832343E-2</v>
      </c>
      <c r="F42">
        <v>2.4278300000000002</v>
      </c>
      <c r="G42">
        <f>(Table211[[#This Row],[time]]-2)*2</f>
        <v>0.85566000000000031</v>
      </c>
      <c r="H42">
        <v>91.291300000000007</v>
      </c>
      <c r="I42">
        <v>7.7115300000000003E-3</v>
      </c>
      <c r="J42">
        <f>Table211[[#This Row],[CFNM]]/Table211[[#This Row],[CAREA]]</f>
        <v>8.4471685691845776E-5</v>
      </c>
      <c r="K42">
        <v>2.4278300000000002</v>
      </c>
      <c r="L42">
        <f>(Table312[[#This Row],[time]]-2)*2</f>
        <v>0.85566000000000031</v>
      </c>
      <c r="M42">
        <v>82.881100000000004</v>
      </c>
      <c r="N42">
        <v>3.7556600000000001E-3</v>
      </c>
      <c r="O42">
        <f>Table312[[#This Row],[CFNM]]/Table312[[#This Row],[CAREA]]</f>
        <v>4.531382908769309E-5</v>
      </c>
      <c r="P42">
        <v>2.4278300000000002</v>
      </c>
      <c r="Q42">
        <f>(Table413[[#This Row],[time]]-2)*2</f>
        <v>0.85566000000000031</v>
      </c>
      <c r="R42">
        <v>79.901499999999999</v>
      </c>
      <c r="S42">
        <v>5.3045699999999998E-3</v>
      </c>
      <c r="T42">
        <f>Table413[[#This Row],[CFNM]]/Table413[[#This Row],[CAREA]]</f>
        <v>6.6388866291621556E-5</v>
      </c>
      <c r="U42">
        <v>2.4278300000000002</v>
      </c>
      <c r="V42">
        <f>(Table514[[#This Row],[time]]-2)*2</f>
        <v>0.85566000000000031</v>
      </c>
      <c r="W42">
        <v>81.386499999999998</v>
      </c>
      <c r="X42">
        <v>4.7971799999999998E-3</v>
      </c>
      <c r="Y42">
        <f>Table514[[#This Row],[CFNM]]/Table514[[#This Row],[CAREA]]</f>
        <v>5.894319082403101E-5</v>
      </c>
      <c r="Z42">
        <v>2.4278300000000002</v>
      </c>
      <c r="AA42">
        <f>(Table615[[#This Row],[time]]-2)*2</f>
        <v>0.85566000000000031</v>
      </c>
      <c r="AB42">
        <v>83.052300000000002</v>
      </c>
      <c r="AC42">
        <v>3.2288999999999999</v>
      </c>
      <c r="AD42">
        <f>Table615[[#This Row],[CFNM]]/Table615[[#This Row],[CAREA]]</f>
        <v>3.8877911869990352E-2</v>
      </c>
      <c r="AE42">
        <v>2.4278300000000002</v>
      </c>
      <c r="AF42">
        <f>(Table716[[#This Row],[time]]-2)*2</f>
        <v>0.85566000000000031</v>
      </c>
      <c r="AG42">
        <v>78.020899999999997</v>
      </c>
      <c r="AH42">
        <v>15.2873</v>
      </c>
      <c r="AI42">
        <f>Table716[[#This Row],[CFNM]]/Table716[[#This Row],[CAREA]]</f>
        <v>0.19593852416467897</v>
      </c>
      <c r="AJ42">
        <v>2.4278300000000002</v>
      </c>
      <c r="AK42">
        <f>(Table817[[#This Row],[time]]-2)*2</f>
        <v>0.85566000000000031</v>
      </c>
      <c r="AL42">
        <v>83.6952</v>
      </c>
      <c r="AM42">
        <v>13.6585</v>
      </c>
      <c r="AN42">
        <f>Table817[[#This Row],[CFNM]]/Table817[[#This Row],[CAREA]]</f>
        <v>0.16319334920043205</v>
      </c>
    </row>
    <row r="43" spans="1:40" x14ac:dyDescent="0.3">
      <c r="A43">
        <v>2.4542000000000002</v>
      </c>
      <c r="B43">
        <f>(Table110[[#This Row],[time]]-2)*2</f>
        <v>0.90840000000000032</v>
      </c>
      <c r="C43">
        <v>83.830200000000005</v>
      </c>
      <c r="D43">
        <v>6.65909</v>
      </c>
      <c r="E43">
        <f>Table110[[#This Row],[CFNM]]/Table110[[#This Row],[CAREA]]</f>
        <v>7.9435454048779552E-2</v>
      </c>
      <c r="F43">
        <v>2.4542000000000002</v>
      </c>
      <c r="G43">
        <f>(Table211[[#This Row],[time]]-2)*2</f>
        <v>0.90840000000000032</v>
      </c>
      <c r="H43">
        <v>90.536100000000005</v>
      </c>
      <c r="I43">
        <v>4.1329400000000002E-2</v>
      </c>
      <c r="J43">
        <f>Table211[[#This Row],[CFNM]]/Table211[[#This Row],[CAREA]]</f>
        <v>4.5649635891097584E-4</v>
      </c>
      <c r="K43">
        <v>2.4542000000000002</v>
      </c>
      <c r="L43">
        <f>(Table312[[#This Row],[time]]-2)*2</f>
        <v>0.90840000000000032</v>
      </c>
      <c r="M43">
        <v>82.235500000000002</v>
      </c>
      <c r="N43">
        <v>3.6035300000000002E-3</v>
      </c>
      <c r="O43">
        <f>Table312[[#This Row],[CFNM]]/Table312[[#This Row],[CAREA]]</f>
        <v>4.3819639936523763E-5</v>
      </c>
      <c r="P43">
        <v>2.4542000000000002</v>
      </c>
      <c r="Q43">
        <f>(Table413[[#This Row],[time]]-2)*2</f>
        <v>0.90840000000000032</v>
      </c>
      <c r="R43">
        <v>79.324399999999997</v>
      </c>
      <c r="S43">
        <v>5.1512800000000003E-3</v>
      </c>
      <c r="T43">
        <f>Table413[[#This Row],[CFNM]]/Table413[[#This Row],[CAREA]]</f>
        <v>6.4939413345704476E-5</v>
      </c>
      <c r="U43">
        <v>2.4542000000000002</v>
      </c>
      <c r="V43">
        <f>(Table514[[#This Row],[time]]-2)*2</f>
        <v>0.90840000000000032</v>
      </c>
      <c r="W43">
        <v>80.701400000000007</v>
      </c>
      <c r="X43">
        <v>4.5008699999999997E-3</v>
      </c>
      <c r="Y43">
        <f>Table514[[#This Row],[CFNM]]/Table514[[#This Row],[CAREA]]</f>
        <v>5.5771894911364602E-5</v>
      </c>
      <c r="Z43">
        <v>2.4542000000000002</v>
      </c>
      <c r="AA43">
        <f>(Table615[[#This Row],[time]]-2)*2</f>
        <v>0.90840000000000032</v>
      </c>
      <c r="AB43">
        <v>82.637799999999999</v>
      </c>
      <c r="AC43">
        <v>2.3779300000000001</v>
      </c>
      <c r="AD43">
        <f>Table615[[#This Row],[CFNM]]/Table615[[#This Row],[CAREA]]</f>
        <v>2.877533041779912E-2</v>
      </c>
      <c r="AE43">
        <v>2.4542000000000002</v>
      </c>
      <c r="AF43">
        <f>(Table716[[#This Row],[time]]-2)*2</f>
        <v>0.90840000000000032</v>
      </c>
      <c r="AG43">
        <v>78.1066</v>
      </c>
      <c r="AH43">
        <v>14.168100000000001</v>
      </c>
      <c r="AI43">
        <f>Table716[[#This Row],[CFNM]]/Table716[[#This Row],[CAREA]]</f>
        <v>0.18139440200956131</v>
      </c>
      <c r="AJ43">
        <v>2.4542000000000002</v>
      </c>
      <c r="AK43">
        <f>(Table817[[#This Row],[time]]-2)*2</f>
        <v>0.90840000000000032</v>
      </c>
      <c r="AL43">
        <v>83.6541</v>
      </c>
      <c r="AM43">
        <v>12.3263</v>
      </c>
      <c r="AN43">
        <f>Table817[[#This Row],[CFNM]]/Table817[[#This Row],[CAREA]]</f>
        <v>0.14734842643695886</v>
      </c>
    </row>
    <row r="44" spans="1:40" x14ac:dyDescent="0.3">
      <c r="A44">
        <v>2.5061499999999999</v>
      </c>
      <c r="B44">
        <f>(Table110[[#This Row],[time]]-2)*2</f>
        <v>1.0122999999999998</v>
      </c>
      <c r="C44">
        <v>83.320300000000003</v>
      </c>
      <c r="D44">
        <v>6.5418799999999999</v>
      </c>
      <c r="E44">
        <f>Table110[[#This Row],[CFNM]]/Table110[[#This Row],[CAREA]]</f>
        <v>7.8514839720932345E-2</v>
      </c>
      <c r="F44">
        <v>2.5061499999999999</v>
      </c>
      <c r="G44">
        <f>(Table211[[#This Row],[time]]-2)*2</f>
        <v>1.0122999999999998</v>
      </c>
      <c r="H44">
        <v>90.260800000000003</v>
      </c>
      <c r="I44">
        <v>5.8721599999999999E-2</v>
      </c>
      <c r="J44">
        <f>Table211[[#This Row],[CFNM]]/Table211[[#This Row],[CAREA]]</f>
        <v>6.5057699466435038E-4</v>
      </c>
      <c r="K44">
        <v>2.5061499999999999</v>
      </c>
      <c r="L44">
        <f>(Table312[[#This Row],[time]]-2)*2</f>
        <v>1.0122999999999998</v>
      </c>
      <c r="M44">
        <v>82.001800000000003</v>
      </c>
      <c r="N44">
        <v>3.5400100000000001E-3</v>
      </c>
      <c r="O44">
        <f>Table312[[#This Row],[CFNM]]/Table312[[#This Row],[CAREA]]</f>
        <v>4.3169906026453081E-5</v>
      </c>
      <c r="P44">
        <v>2.5061499999999999</v>
      </c>
      <c r="Q44">
        <f>(Table413[[#This Row],[time]]-2)*2</f>
        <v>1.0122999999999998</v>
      </c>
      <c r="R44">
        <v>79.072299999999998</v>
      </c>
      <c r="S44">
        <v>5.0841999999999997E-3</v>
      </c>
      <c r="T44">
        <f>Table413[[#This Row],[CFNM]]/Table413[[#This Row],[CAREA]]</f>
        <v>6.4298117039721868E-5</v>
      </c>
      <c r="U44">
        <v>2.5061499999999999</v>
      </c>
      <c r="V44">
        <f>(Table514[[#This Row],[time]]-2)*2</f>
        <v>1.0122999999999998</v>
      </c>
      <c r="W44">
        <v>80.532600000000002</v>
      </c>
      <c r="X44">
        <v>4.3952599999999998E-3</v>
      </c>
      <c r="Y44">
        <f>Table514[[#This Row],[CFNM]]/Table514[[#This Row],[CAREA]]</f>
        <v>5.4577400953154368E-5</v>
      </c>
      <c r="Z44">
        <v>2.5061499999999999</v>
      </c>
      <c r="AA44">
        <f>(Table615[[#This Row],[time]]-2)*2</f>
        <v>1.0122999999999998</v>
      </c>
      <c r="AB44">
        <v>82.496099999999998</v>
      </c>
      <c r="AC44">
        <v>2.08033</v>
      </c>
      <c r="AD44">
        <f>Table615[[#This Row],[CFNM]]/Table615[[#This Row],[CAREA]]</f>
        <v>2.521731330329555E-2</v>
      </c>
      <c r="AE44">
        <v>2.5061499999999999</v>
      </c>
      <c r="AF44">
        <f>(Table716[[#This Row],[time]]-2)*2</f>
        <v>1.0122999999999998</v>
      </c>
      <c r="AG44">
        <v>78.1935</v>
      </c>
      <c r="AH44">
        <v>13.7127</v>
      </c>
      <c r="AI44">
        <f>Table716[[#This Row],[CFNM]]/Table716[[#This Row],[CAREA]]</f>
        <v>0.17536879663910682</v>
      </c>
      <c r="AJ44">
        <v>2.5061499999999999</v>
      </c>
      <c r="AK44">
        <f>(Table817[[#This Row],[time]]-2)*2</f>
        <v>1.0122999999999998</v>
      </c>
      <c r="AL44">
        <v>83.638999999999996</v>
      </c>
      <c r="AM44">
        <v>11.808199999999999</v>
      </c>
      <c r="AN44">
        <f>Table817[[#This Row],[CFNM]]/Table817[[#This Row],[CAREA]]</f>
        <v>0.14118054974354069</v>
      </c>
    </row>
    <row r="45" spans="1:40" x14ac:dyDescent="0.3">
      <c r="A45">
        <v>2.5507599999999999</v>
      </c>
      <c r="B45">
        <f>(Table110[[#This Row],[time]]-2)*2</f>
        <v>1.1015199999999998</v>
      </c>
      <c r="C45">
        <v>82.587699999999998</v>
      </c>
      <c r="D45">
        <v>6.3478399999999997</v>
      </c>
      <c r="E45">
        <f>Table110[[#This Row],[CFNM]]/Table110[[#This Row],[CAREA]]</f>
        <v>7.6861808719700386E-2</v>
      </c>
      <c r="F45">
        <v>2.5507599999999999</v>
      </c>
      <c r="G45">
        <f>(Table211[[#This Row],[time]]-2)*2</f>
        <v>1.1015199999999998</v>
      </c>
      <c r="H45">
        <v>89.744799999999998</v>
      </c>
      <c r="I45">
        <v>8.5738599999999998E-2</v>
      </c>
      <c r="J45">
        <f>Table211[[#This Row],[CFNM]]/Table211[[#This Row],[CAREA]]</f>
        <v>9.5536008771538849E-4</v>
      </c>
      <c r="K45">
        <v>2.5507599999999999</v>
      </c>
      <c r="L45">
        <f>(Table312[[#This Row],[time]]-2)*2</f>
        <v>1.1015199999999998</v>
      </c>
      <c r="M45">
        <v>81.528800000000004</v>
      </c>
      <c r="N45">
        <v>3.4186899999999998E-3</v>
      </c>
      <c r="O45">
        <f>Table312[[#This Row],[CFNM]]/Table312[[#This Row],[CAREA]]</f>
        <v>4.1932298770495822E-5</v>
      </c>
      <c r="P45">
        <v>2.5507599999999999</v>
      </c>
      <c r="Q45">
        <f>(Table413[[#This Row],[time]]-2)*2</f>
        <v>1.1015199999999998</v>
      </c>
      <c r="R45">
        <v>78.694699999999997</v>
      </c>
      <c r="S45">
        <v>4.9763999999999997E-3</v>
      </c>
      <c r="T45">
        <f>Table413[[#This Row],[CFNM]]/Table413[[#This Row],[CAREA]]</f>
        <v>6.323678722963554E-5</v>
      </c>
      <c r="U45">
        <v>2.5507599999999999</v>
      </c>
      <c r="V45">
        <f>(Table514[[#This Row],[time]]-2)*2</f>
        <v>1.1015199999999998</v>
      </c>
      <c r="W45">
        <v>80.120599999999996</v>
      </c>
      <c r="X45">
        <v>4.2217499999999998E-3</v>
      </c>
      <c r="Y45">
        <f>Table514[[#This Row],[CFNM]]/Table514[[#This Row],[CAREA]]</f>
        <v>5.2692441144973954E-5</v>
      </c>
      <c r="Z45">
        <v>2.5507599999999999</v>
      </c>
      <c r="AA45">
        <f>(Table615[[#This Row],[time]]-2)*2</f>
        <v>1.1015199999999998</v>
      </c>
      <c r="AB45">
        <v>82.009699999999995</v>
      </c>
      <c r="AC45">
        <v>1.56708</v>
      </c>
      <c r="AD45">
        <f>Table615[[#This Row],[CFNM]]/Table615[[#This Row],[CAREA]]</f>
        <v>1.9108471314978597E-2</v>
      </c>
      <c r="AE45">
        <v>2.5507599999999999</v>
      </c>
      <c r="AF45">
        <f>(Table716[[#This Row],[time]]-2)*2</f>
        <v>1.1015199999999998</v>
      </c>
      <c r="AG45">
        <v>78.290999999999997</v>
      </c>
      <c r="AH45">
        <v>12.902799999999999</v>
      </c>
      <c r="AI45">
        <f>Table716[[#This Row],[CFNM]]/Table716[[#This Row],[CAREA]]</f>
        <v>0.16480566093165241</v>
      </c>
      <c r="AJ45">
        <v>2.5507599999999999</v>
      </c>
      <c r="AK45">
        <f>(Table817[[#This Row],[time]]-2)*2</f>
        <v>1.1015199999999998</v>
      </c>
      <c r="AL45">
        <v>83.632900000000006</v>
      </c>
      <c r="AM45">
        <v>10.904500000000001</v>
      </c>
      <c r="AN45">
        <f>Table817[[#This Row],[CFNM]]/Table817[[#This Row],[CAREA]]</f>
        <v>0.1303852909560711</v>
      </c>
    </row>
    <row r="46" spans="1:40" x14ac:dyDescent="0.3">
      <c r="A46">
        <v>2.60453</v>
      </c>
      <c r="B46">
        <f>(Table110[[#This Row],[time]]-2)*2</f>
        <v>1.20906</v>
      </c>
      <c r="C46">
        <v>82.191299999999998</v>
      </c>
      <c r="D46">
        <v>6.1849600000000002</v>
      </c>
      <c r="E46">
        <f>Table110[[#This Row],[CFNM]]/Table110[[#This Row],[CAREA]]</f>
        <v>7.5250786883769946E-2</v>
      </c>
      <c r="F46">
        <v>2.60453</v>
      </c>
      <c r="G46">
        <f>(Table211[[#This Row],[time]]-2)*2</f>
        <v>1.20906</v>
      </c>
      <c r="H46">
        <v>89.282300000000006</v>
      </c>
      <c r="I46">
        <v>0.10489900000000001</v>
      </c>
      <c r="J46">
        <f>Table211[[#This Row],[CFNM]]/Table211[[#This Row],[CAREA]]</f>
        <v>1.1749137287009855E-3</v>
      </c>
      <c r="K46">
        <v>2.60453</v>
      </c>
      <c r="L46">
        <f>(Table312[[#This Row],[time]]-2)*2</f>
        <v>1.20906</v>
      </c>
      <c r="M46">
        <v>81.185400000000001</v>
      </c>
      <c r="N46">
        <v>3.3088700000000002E-3</v>
      </c>
      <c r="O46">
        <f>Table312[[#This Row],[CFNM]]/Table312[[#This Row],[CAREA]]</f>
        <v>4.0756958763521524E-5</v>
      </c>
      <c r="P46">
        <v>2.60453</v>
      </c>
      <c r="Q46">
        <f>(Table413[[#This Row],[time]]-2)*2</f>
        <v>1.20906</v>
      </c>
      <c r="R46">
        <v>77.935199999999995</v>
      </c>
      <c r="S46">
        <v>4.8793300000000003E-3</v>
      </c>
      <c r="T46">
        <f>Table413[[#This Row],[CFNM]]/Table413[[#This Row],[CAREA]]</f>
        <v>6.2607525226085272E-5</v>
      </c>
      <c r="U46">
        <v>2.60453</v>
      </c>
      <c r="V46">
        <f>(Table514[[#This Row],[time]]-2)*2</f>
        <v>1.20906</v>
      </c>
      <c r="W46">
        <v>79.900000000000006</v>
      </c>
      <c r="X46">
        <v>4.06705E-3</v>
      </c>
      <c r="Y46">
        <f>Table514[[#This Row],[CFNM]]/Table514[[#This Row],[CAREA]]</f>
        <v>5.0901752190237796E-5</v>
      </c>
      <c r="Z46">
        <v>2.60453</v>
      </c>
      <c r="AA46">
        <f>(Table615[[#This Row],[time]]-2)*2</f>
        <v>1.20906</v>
      </c>
      <c r="AB46">
        <v>81.7761</v>
      </c>
      <c r="AC46">
        <v>1.11815</v>
      </c>
      <c r="AD46">
        <f>Table615[[#This Row],[CFNM]]/Table615[[#This Row],[CAREA]]</f>
        <v>1.3673310417102307E-2</v>
      </c>
      <c r="AE46">
        <v>2.60453</v>
      </c>
      <c r="AF46">
        <f>(Table716[[#This Row],[time]]-2)*2</f>
        <v>1.20906</v>
      </c>
      <c r="AG46">
        <v>78.363100000000003</v>
      </c>
      <c r="AH46">
        <v>12.193</v>
      </c>
      <c r="AI46">
        <f>Table716[[#This Row],[CFNM]]/Table716[[#This Row],[CAREA]]</f>
        <v>0.15559619259574978</v>
      </c>
      <c r="AJ46">
        <v>2.60453</v>
      </c>
      <c r="AK46">
        <f>(Table817[[#This Row],[time]]-2)*2</f>
        <v>1.20906</v>
      </c>
      <c r="AL46">
        <v>83.582599999999999</v>
      </c>
      <c r="AM46">
        <v>10.118</v>
      </c>
      <c r="AN46">
        <f>Table817[[#This Row],[CFNM]]/Table817[[#This Row],[CAREA]]</f>
        <v>0.12105390356366039</v>
      </c>
    </row>
    <row r="47" spans="1:40" x14ac:dyDescent="0.3">
      <c r="A47">
        <v>2.65273</v>
      </c>
      <c r="B47">
        <f>(Table110[[#This Row],[time]]-2)*2</f>
        <v>1.3054600000000001</v>
      </c>
      <c r="C47">
        <v>81.771100000000004</v>
      </c>
      <c r="D47">
        <v>5.9806699999999999</v>
      </c>
      <c r="E47">
        <f>Table110[[#This Row],[CFNM]]/Table110[[#This Row],[CAREA]]</f>
        <v>7.313916530412333E-2</v>
      </c>
      <c r="F47">
        <v>2.65273</v>
      </c>
      <c r="G47">
        <f>(Table211[[#This Row],[time]]-2)*2</f>
        <v>1.3054600000000001</v>
      </c>
      <c r="H47">
        <v>88.803700000000006</v>
      </c>
      <c r="I47">
        <v>0.12306</v>
      </c>
      <c r="J47">
        <f>Table211[[#This Row],[CFNM]]/Table211[[#This Row],[CAREA]]</f>
        <v>1.3857530710995149E-3</v>
      </c>
      <c r="K47">
        <v>2.65273</v>
      </c>
      <c r="L47">
        <f>(Table312[[#This Row],[time]]-2)*2</f>
        <v>1.3054600000000001</v>
      </c>
      <c r="M47">
        <v>80.820599999999999</v>
      </c>
      <c r="N47">
        <v>3.1830299999999999E-3</v>
      </c>
      <c r="O47">
        <f>Table312[[#This Row],[CFNM]]/Table312[[#This Row],[CAREA]]</f>
        <v>3.9383894700113583E-5</v>
      </c>
      <c r="P47">
        <v>2.65273</v>
      </c>
      <c r="Q47">
        <f>(Table413[[#This Row],[time]]-2)*2</f>
        <v>1.3054600000000001</v>
      </c>
      <c r="R47">
        <v>77.583500000000001</v>
      </c>
      <c r="S47">
        <v>4.7769800000000001E-3</v>
      </c>
      <c r="T47">
        <f>Table413[[#This Row],[CFNM]]/Table413[[#This Row],[CAREA]]</f>
        <v>6.1572112627040546E-5</v>
      </c>
      <c r="U47">
        <v>2.65273</v>
      </c>
      <c r="V47">
        <f>(Table514[[#This Row],[time]]-2)*2</f>
        <v>1.3054600000000001</v>
      </c>
      <c r="W47">
        <v>79.575900000000004</v>
      </c>
      <c r="X47">
        <v>3.8914499999999999E-3</v>
      </c>
      <c r="Y47">
        <f>Table514[[#This Row],[CFNM]]/Table514[[#This Row],[CAREA]]</f>
        <v>4.8902368681975317E-5</v>
      </c>
      <c r="Z47">
        <v>2.65273</v>
      </c>
      <c r="AA47">
        <f>(Table615[[#This Row],[time]]-2)*2</f>
        <v>1.3054600000000001</v>
      </c>
      <c r="AB47">
        <v>81.228499999999997</v>
      </c>
      <c r="AC47">
        <v>0.64375400000000005</v>
      </c>
      <c r="AD47">
        <f>Table615[[#This Row],[CFNM]]/Table615[[#This Row],[CAREA]]</f>
        <v>7.9252232898551628E-3</v>
      </c>
      <c r="AE47">
        <v>2.65273</v>
      </c>
      <c r="AF47">
        <f>(Table716[[#This Row],[time]]-2)*2</f>
        <v>1.3054600000000001</v>
      </c>
      <c r="AG47">
        <v>78.506699999999995</v>
      </c>
      <c r="AH47">
        <v>11.3812</v>
      </c>
      <c r="AI47">
        <f>Table716[[#This Row],[CFNM]]/Table716[[#This Row],[CAREA]]</f>
        <v>0.14497106616377967</v>
      </c>
      <c r="AJ47">
        <v>2.65273</v>
      </c>
      <c r="AK47">
        <f>(Table817[[#This Row],[time]]-2)*2</f>
        <v>1.3054600000000001</v>
      </c>
      <c r="AL47">
        <v>83.519099999999995</v>
      </c>
      <c r="AM47">
        <v>9.2940299999999993</v>
      </c>
      <c r="AN47">
        <f>Table817[[#This Row],[CFNM]]/Table817[[#This Row],[CAREA]]</f>
        <v>0.11128029396868501</v>
      </c>
    </row>
    <row r="48" spans="1:40" x14ac:dyDescent="0.3">
      <c r="A48">
        <v>2.7006199999999998</v>
      </c>
      <c r="B48">
        <f>(Table110[[#This Row],[time]]-2)*2</f>
        <v>1.4012399999999996</v>
      </c>
      <c r="C48">
        <v>81.427099999999996</v>
      </c>
      <c r="D48">
        <v>5.8029200000000003</v>
      </c>
      <c r="E48">
        <f>Table110[[#This Row],[CFNM]]/Table110[[#This Row],[CAREA]]</f>
        <v>7.1265217599546099E-2</v>
      </c>
      <c r="F48">
        <v>2.7006199999999998</v>
      </c>
      <c r="G48">
        <f>(Table211[[#This Row],[time]]-2)*2</f>
        <v>1.4012399999999996</v>
      </c>
      <c r="H48">
        <v>88.384500000000003</v>
      </c>
      <c r="I48">
        <v>0.13749500000000001</v>
      </c>
      <c r="J48">
        <f>Table211[[#This Row],[CFNM]]/Table211[[#This Row],[CAREA]]</f>
        <v>1.5556460691637109E-3</v>
      </c>
      <c r="K48">
        <v>2.7006199999999998</v>
      </c>
      <c r="L48">
        <f>(Table312[[#This Row],[time]]-2)*2</f>
        <v>1.4012399999999996</v>
      </c>
      <c r="M48">
        <v>80.126800000000003</v>
      </c>
      <c r="N48">
        <v>3.0780999999999998E-3</v>
      </c>
      <c r="O48">
        <f>Table312[[#This Row],[CFNM]]/Table312[[#This Row],[CAREA]]</f>
        <v>3.8415361651781924E-5</v>
      </c>
      <c r="P48">
        <v>2.7006199999999998</v>
      </c>
      <c r="Q48">
        <f>(Table413[[#This Row],[time]]-2)*2</f>
        <v>1.4012399999999996</v>
      </c>
      <c r="R48">
        <v>77.288300000000007</v>
      </c>
      <c r="S48">
        <v>4.69215E-3</v>
      </c>
      <c r="T48">
        <f>Table413[[#This Row],[CFNM]]/Table413[[#This Row],[CAREA]]</f>
        <v>6.0709706385054397E-5</v>
      </c>
      <c r="U48">
        <v>2.7006199999999998</v>
      </c>
      <c r="V48">
        <f>(Table514[[#This Row],[time]]-2)*2</f>
        <v>1.4012399999999996</v>
      </c>
      <c r="W48">
        <v>78.819400000000002</v>
      </c>
      <c r="X48">
        <v>3.7526700000000001E-3</v>
      </c>
      <c r="Y48">
        <f>Table514[[#This Row],[CFNM]]/Table514[[#This Row],[CAREA]]</f>
        <v>4.7610994247609088E-5</v>
      </c>
      <c r="Z48">
        <v>2.7006199999999998</v>
      </c>
      <c r="AA48">
        <f>(Table615[[#This Row],[time]]-2)*2</f>
        <v>1.4012399999999996</v>
      </c>
      <c r="AB48">
        <v>81.038399999999996</v>
      </c>
      <c r="AC48">
        <v>0.28983100000000001</v>
      </c>
      <c r="AD48">
        <f>Table615[[#This Row],[CFNM]]/Table615[[#This Row],[CAREA]]</f>
        <v>3.5764649845011751E-3</v>
      </c>
      <c r="AE48">
        <v>2.7006199999999998</v>
      </c>
      <c r="AF48">
        <f>(Table716[[#This Row],[time]]-2)*2</f>
        <v>1.4012399999999996</v>
      </c>
      <c r="AG48">
        <v>78.555999999999997</v>
      </c>
      <c r="AH48">
        <v>10.6837</v>
      </c>
      <c r="AI48">
        <f>Table716[[#This Row],[CFNM]]/Table716[[#This Row],[CAREA]]</f>
        <v>0.13600106930088091</v>
      </c>
      <c r="AJ48">
        <v>2.7006199999999998</v>
      </c>
      <c r="AK48">
        <f>(Table817[[#This Row],[time]]-2)*2</f>
        <v>1.4012399999999996</v>
      </c>
      <c r="AL48">
        <v>83.468900000000005</v>
      </c>
      <c r="AM48">
        <v>8.6113</v>
      </c>
      <c r="AN48">
        <f>Table817[[#This Row],[CFNM]]/Table817[[#This Row],[CAREA]]</f>
        <v>0.10316776667716958</v>
      </c>
    </row>
    <row r="49" spans="1:40" x14ac:dyDescent="0.3">
      <c r="A49">
        <v>2.75176</v>
      </c>
      <c r="B49">
        <f>(Table110[[#This Row],[time]]-2)*2</f>
        <v>1.50352</v>
      </c>
      <c r="C49">
        <v>80.503100000000003</v>
      </c>
      <c r="D49">
        <v>5.5557100000000004</v>
      </c>
      <c r="E49">
        <f>Table110[[#This Row],[CFNM]]/Table110[[#This Row],[CAREA]]</f>
        <v>6.9012373436550895E-2</v>
      </c>
      <c r="F49">
        <v>2.75176</v>
      </c>
      <c r="G49">
        <f>(Table211[[#This Row],[time]]-2)*2</f>
        <v>1.50352</v>
      </c>
      <c r="H49">
        <v>87.876300000000001</v>
      </c>
      <c r="I49">
        <v>0.16126799999999999</v>
      </c>
      <c r="J49">
        <f>Table211[[#This Row],[CFNM]]/Table211[[#This Row],[CAREA]]</f>
        <v>1.8351705750014509E-3</v>
      </c>
      <c r="K49">
        <v>2.75176</v>
      </c>
      <c r="L49">
        <f>(Table312[[#This Row],[time]]-2)*2</f>
        <v>1.50352</v>
      </c>
      <c r="M49">
        <v>79.697599999999994</v>
      </c>
      <c r="N49">
        <v>2.9447800000000001E-3</v>
      </c>
      <c r="O49">
        <f>Table312[[#This Row],[CFNM]]/Table312[[#This Row],[CAREA]]</f>
        <v>3.6949418803075629E-5</v>
      </c>
      <c r="P49">
        <v>2.75176</v>
      </c>
      <c r="Q49">
        <f>(Table413[[#This Row],[time]]-2)*2</f>
        <v>1.50352</v>
      </c>
      <c r="R49">
        <v>76.92</v>
      </c>
      <c r="S49">
        <v>4.5796500000000002E-3</v>
      </c>
      <c r="T49">
        <f>Table413[[#This Row],[CFNM]]/Table413[[#This Row],[CAREA]]</f>
        <v>5.9537831513260532E-5</v>
      </c>
      <c r="U49">
        <v>2.75176</v>
      </c>
      <c r="V49">
        <f>(Table514[[#This Row],[time]]-2)*2</f>
        <v>1.50352</v>
      </c>
      <c r="W49">
        <v>78.633799999999994</v>
      </c>
      <c r="X49">
        <v>3.5861600000000001E-3</v>
      </c>
      <c r="Y49">
        <f>Table514[[#This Row],[CFNM]]/Table514[[#This Row],[CAREA]]</f>
        <v>4.5605833623708896E-5</v>
      </c>
      <c r="Z49">
        <v>2.75176</v>
      </c>
      <c r="AA49">
        <f>(Table615[[#This Row],[time]]-2)*2</f>
        <v>1.50352</v>
      </c>
      <c r="AB49">
        <v>79.096599999999995</v>
      </c>
      <c r="AC49">
        <v>6.2673699999999999E-2</v>
      </c>
      <c r="AD49">
        <f>Table615[[#This Row],[CFNM]]/Table615[[#This Row],[CAREA]]</f>
        <v>7.9236907781118286E-4</v>
      </c>
      <c r="AE49">
        <v>2.75176</v>
      </c>
      <c r="AF49">
        <f>(Table716[[#This Row],[time]]-2)*2</f>
        <v>1.50352</v>
      </c>
      <c r="AG49">
        <v>78.523600000000002</v>
      </c>
      <c r="AH49">
        <v>9.7114999999999991</v>
      </c>
      <c r="AI49">
        <f>Table716[[#This Row],[CFNM]]/Table716[[#This Row],[CAREA]]</f>
        <v>0.12367619416328338</v>
      </c>
      <c r="AJ49">
        <v>2.75176</v>
      </c>
      <c r="AK49">
        <f>(Table817[[#This Row],[time]]-2)*2</f>
        <v>1.50352</v>
      </c>
      <c r="AL49">
        <v>83.397499999999994</v>
      </c>
      <c r="AM49">
        <v>7.8113700000000001</v>
      </c>
      <c r="AN49">
        <f>Table817[[#This Row],[CFNM]]/Table817[[#This Row],[CAREA]]</f>
        <v>9.3664318474774438E-2</v>
      </c>
    </row>
    <row r="50" spans="1:40" x14ac:dyDescent="0.3">
      <c r="A50">
        <v>2.80444</v>
      </c>
      <c r="B50">
        <f>(Table110[[#This Row],[time]]-2)*2</f>
        <v>1.6088800000000001</v>
      </c>
      <c r="C50">
        <v>79.527299999999997</v>
      </c>
      <c r="D50">
        <v>5.3248199999999999</v>
      </c>
      <c r="E50">
        <f>Table110[[#This Row],[CFNM]]/Table110[[#This Row],[CAREA]]</f>
        <v>6.6955875529535136E-2</v>
      </c>
      <c r="F50">
        <v>2.80444</v>
      </c>
      <c r="G50">
        <f>(Table211[[#This Row],[time]]-2)*2</f>
        <v>1.6088800000000001</v>
      </c>
      <c r="H50">
        <v>87.468400000000003</v>
      </c>
      <c r="I50">
        <v>0.18160899999999999</v>
      </c>
      <c r="J50">
        <f>Table211[[#This Row],[CFNM]]/Table211[[#This Row],[CAREA]]</f>
        <v>2.0762812627188789E-3</v>
      </c>
      <c r="K50">
        <v>2.80444</v>
      </c>
      <c r="L50">
        <f>(Table312[[#This Row],[time]]-2)*2</f>
        <v>1.6088800000000001</v>
      </c>
      <c r="M50">
        <v>78.140799999999999</v>
      </c>
      <c r="N50">
        <v>2.8272000000000002E-3</v>
      </c>
      <c r="O50">
        <f>Table312[[#This Row],[CFNM]]/Table312[[#This Row],[CAREA]]</f>
        <v>3.6180842786354887E-5</v>
      </c>
      <c r="P50">
        <v>2.80444</v>
      </c>
      <c r="Q50">
        <f>(Table413[[#This Row],[time]]-2)*2</f>
        <v>1.6088800000000001</v>
      </c>
      <c r="R50">
        <v>76.645700000000005</v>
      </c>
      <c r="S50">
        <v>4.4792199999999999E-3</v>
      </c>
      <c r="T50">
        <f>Table413[[#This Row],[CFNM]]/Table413[[#This Row],[CAREA]]</f>
        <v>5.8440590926823028E-5</v>
      </c>
      <c r="U50">
        <v>2.80444</v>
      </c>
      <c r="V50">
        <f>(Table514[[#This Row],[time]]-2)*2</f>
        <v>1.6088800000000001</v>
      </c>
      <c r="W50">
        <v>78.367099999999994</v>
      </c>
      <c r="X50">
        <v>3.4445999999999999E-3</v>
      </c>
      <c r="Y50">
        <f>Table514[[#This Row],[CFNM]]/Table514[[#This Row],[CAREA]]</f>
        <v>4.395466975299584E-5</v>
      </c>
      <c r="Z50">
        <v>2.80444</v>
      </c>
      <c r="AA50">
        <f>(Table615[[#This Row],[time]]-2)*2</f>
        <v>1.6088800000000001</v>
      </c>
      <c r="AB50">
        <v>78.821299999999994</v>
      </c>
      <c r="AC50">
        <v>4.4478800000000004E-3</v>
      </c>
      <c r="AD50">
        <f>Table615[[#This Row],[CFNM]]/Table615[[#This Row],[CAREA]]</f>
        <v>5.6429924398607998E-5</v>
      </c>
      <c r="AE50">
        <v>2.80444</v>
      </c>
      <c r="AF50">
        <f>(Table716[[#This Row],[time]]-2)*2</f>
        <v>1.6088800000000001</v>
      </c>
      <c r="AG50">
        <v>78.487099999999998</v>
      </c>
      <c r="AH50">
        <v>8.8253599999999999</v>
      </c>
      <c r="AI50">
        <f>Table716[[#This Row],[CFNM]]/Table716[[#This Row],[CAREA]]</f>
        <v>0.11244344612044527</v>
      </c>
      <c r="AJ50">
        <v>2.80444</v>
      </c>
      <c r="AK50">
        <f>(Table817[[#This Row],[time]]-2)*2</f>
        <v>1.6088800000000001</v>
      </c>
      <c r="AL50">
        <v>83.338200000000001</v>
      </c>
      <c r="AM50">
        <v>7.1484399999999999</v>
      </c>
      <c r="AN50">
        <f>Table817[[#This Row],[CFNM]]/Table817[[#This Row],[CAREA]]</f>
        <v>8.5776270665793117E-2</v>
      </c>
    </row>
    <row r="51" spans="1:40" x14ac:dyDescent="0.3">
      <c r="A51">
        <v>2.8583699999999999</v>
      </c>
      <c r="B51">
        <f>(Table110[[#This Row],[time]]-2)*2</f>
        <v>1.7167399999999997</v>
      </c>
      <c r="C51">
        <v>78.538899999999998</v>
      </c>
      <c r="D51">
        <v>5.06358</v>
      </c>
      <c r="E51">
        <f>Table110[[#This Row],[CFNM]]/Table110[[#This Row],[CAREA]]</f>
        <v>6.447225514999573E-2</v>
      </c>
      <c r="F51">
        <v>2.8583699999999999</v>
      </c>
      <c r="G51">
        <f>(Table211[[#This Row],[time]]-2)*2</f>
        <v>1.7167399999999997</v>
      </c>
      <c r="H51">
        <v>87.007400000000004</v>
      </c>
      <c r="I51">
        <v>0.19805500000000001</v>
      </c>
      <c r="J51">
        <f>Table211[[#This Row],[CFNM]]/Table211[[#This Row],[CAREA]]</f>
        <v>2.2763006364975853E-3</v>
      </c>
      <c r="K51">
        <v>2.8583699999999999</v>
      </c>
      <c r="L51">
        <f>(Table312[[#This Row],[time]]-2)*2</f>
        <v>1.7167399999999997</v>
      </c>
      <c r="M51">
        <v>77.731700000000004</v>
      </c>
      <c r="N51">
        <v>2.70193E-3</v>
      </c>
      <c r="O51">
        <f>Table312[[#This Row],[CFNM]]/Table312[[#This Row],[CAREA]]</f>
        <v>3.4759692635051077E-5</v>
      </c>
      <c r="P51">
        <v>2.8583699999999999</v>
      </c>
      <c r="Q51">
        <f>(Table413[[#This Row],[time]]-2)*2</f>
        <v>1.7167399999999997</v>
      </c>
      <c r="R51">
        <v>75.875900000000001</v>
      </c>
      <c r="S51">
        <v>4.3688900000000003E-3</v>
      </c>
      <c r="T51">
        <f>Table413[[#This Row],[CFNM]]/Table413[[#This Row],[CAREA]]</f>
        <v>5.7579415861953535E-5</v>
      </c>
      <c r="U51">
        <v>2.8583699999999999</v>
      </c>
      <c r="V51">
        <f>(Table514[[#This Row],[time]]-2)*2</f>
        <v>1.7167399999999997</v>
      </c>
      <c r="W51">
        <v>77.118700000000004</v>
      </c>
      <c r="X51">
        <v>3.2949899999999998E-3</v>
      </c>
      <c r="Y51">
        <f>Table514[[#This Row],[CFNM]]/Table514[[#This Row],[CAREA]]</f>
        <v>4.2726212967801581E-5</v>
      </c>
      <c r="Z51">
        <v>2.8583699999999999</v>
      </c>
      <c r="AA51">
        <f>(Table615[[#This Row],[time]]-2)*2</f>
        <v>1.7167399999999997</v>
      </c>
      <c r="AB51">
        <v>76.610600000000005</v>
      </c>
      <c r="AC51">
        <v>3.9486299999999998E-3</v>
      </c>
      <c r="AD51">
        <f>Table615[[#This Row],[CFNM]]/Table615[[#This Row],[CAREA]]</f>
        <v>5.1541562133699506E-5</v>
      </c>
      <c r="AE51">
        <v>2.8583699999999999</v>
      </c>
      <c r="AF51">
        <f>(Table716[[#This Row],[time]]-2)*2</f>
        <v>1.7167399999999997</v>
      </c>
      <c r="AG51">
        <v>78.400000000000006</v>
      </c>
      <c r="AH51">
        <v>7.8689400000000003</v>
      </c>
      <c r="AI51">
        <f>Table716[[#This Row],[CFNM]]/Table716[[#This Row],[CAREA]]</f>
        <v>0.10036913265306122</v>
      </c>
      <c r="AJ51">
        <v>2.8583699999999999</v>
      </c>
      <c r="AK51">
        <f>(Table817[[#This Row],[time]]-2)*2</f>
        <v>1.7167399999999997</v>
      </c>
      <c r="AL51">
        <v>83.270099999999999</v>
      </c>
      <c r="AM51">
        <v>6.4794099999999997</v>
      </c>
      <c r="AN51">
        <f>Table817[[#This Row],[CFNM]]/Table817[[#This Row],[CAREA]]</f>
        <v>7.7811963718069269E-2</v>
      </c>
    </row>
    <row r="52" spans="1:40" x14ac:dyDescent="0.3">
      <c r="A52">
        <v>2.9134199999999999</v>
      </c>
      <c r="B52">
        <f>(Table110[[#This Row],[time]]-2)*2</f>
        <v>1.8268399999999998</v>
      </c>
      <c r="C52">
        <v>78.207300000000004</v>
      </c>
      <c r="D52">
        <v>4.7934700000000001</v>
      </c>
      <c r="E52">
        <f>Table110[[#This Row],[CFNM]]/Table110[[#This Row],[CAREA]]</f>
        <v>6.1291848714889782E-2</v>
      </c>
      <c r="F52">
        <v>2.9134199999999999</v>
      </c>
      <c r="G52">
        <f>(Table211[[#This Row],[time]]-2)*2</f>
        <v>1.8268399999999998</v>
      </c>
      <c r="H52">
        <v>86.551500000000004</v>
      </c>
      <c r="I52">
        <v>0.21076</v>
      </c>
      <c r="J52">
        <f>Table211[[#This Row],[CFNM]]/Table211[[#This Row],[CAREA]]</f>
        <v>2.4350820032004064E-3</v>
      </c>
      <c r="K52">
        <v>2.9134199999999999</v>
      </c>
      <c r="L52">
        <f>(Table312[[#This Row],[time]]-2)*2</f>
        <v>1.8268399999999998</v>
      </c>
      <c r="M52">
        <v>77.193200000000004</v>
      </c>
      <c r="N52">
        <v>2.5784499999999999E-3</v>
      </c>
      <c r="O52">
        <f>Table312[[#This Row],[CFNM]]/Table312[[#This Row],[CAREA]]</f>
        <v>3.3402553592803505E-5</v>
      </c>
      <c r="P52">
        <v>2.9134199999999999</v>
      </c>
      <c r="Q52">
        <f>(Table413[[#This Row],[time]]-2)*2</f>
        <v>1.8268399999999998</v>
      </c>
      <c r="R52">
        <v>75.560199999999995</v>
      </c>
      <c r="S52">
        <v>4.25721E-3</v>
      </c>
      <c r="T52">
        <f>Table413[[#This Row],[CFNM]]/Table413[[#This Row],[CAREA]]</f>
        <v>5.6341963096974338E-5</v>
      </c>
      <c r="U52">
        <v>2.9134199999999999</v>
      </c>
      <c r="V52">
        <f>(Table514[[#This Row],[time]]-2)*2</f>
        <v>1.8268399999999998</v>
      </c>
      <c r="W52">
        <v>76.2333</v>
      </c>
      <c r="X52">
        <v>3.1458599999999999E-3</v>
      </c>
      <c r="Y52">
        <f>Table514[[#This Row],[CFNM]]/Table514[[#This Row],[CAREA]]</f>
        <v>4.1266218306173283E-5</v>
      </c>
      <c r="Z52">
        <v>2.9134199999999999</v>
      </c>
      <c r="AA52">
        <f>(Table615[[#This Row],[time]]-2)*2</f>
        <v>1.8268399999999998</v>
      </c>
      <c r="AB52">
        <v>74.935500000000005</v>
      </c>
      <c r="AC52">
        <v>3.7786E-3</v>
      </c>
      <c r="AD52">
        <f>Table615[[#This Row],[CFNM]]/Table615[[#This Row],[CAREA]]</f>
        <v>5.0424698574107059E-5</v>
      </c>
      <c r="AE52">
        <v>2.9134199999999999</v>
      </c>
      <c r="AF52">
        <f>(Table716[[#This Row],[time]]-2)*2</f>
        <v>1.8268399999999998</v>
      </c>
      <c r="AG52">
        <v>78.313800000000001</v>
      </c>
      <c r="AH52">
        <v>6.8997400000000004</v>
      </c>
      <c r="AI52">
        <f>Table716[[#This Row],[CFNM]]/Table716[[#This Row],[CAREA]]</f>
        <v>8.8103756936836169E-2</v>
      </c>
      <c r="AJ52">
        <v>2.9134199999999999</v>
      </c>
      <c r="AK52">
        <f>(Table817[[#This Row],[time]]-2)*2</f>
        <v>1.8268399999999998</v>
      </c>
      <c r="AL52">
        <v>83.201800000000006</v>
      </c>
      <c r="AM52">
        <v>5.8460000000000001</v>
      </c>
      <c r="AN52">
        <f>Table817[[#This Row],[CFNM]]/Table817[[#This Row],[CAREA]]</f>
        <v>7.0262902966041596E-2</v>
      </c>
    </row>
    <row r="53" spans="1:40" x14ac:dyDescent="0.3">
      <c r="A53">
        <v>2.9619599999999999</v>
      </c>
      <c r="B53">
        <f>(Table110[[#This Row],[time]]-2)*2</f>
        <v>1.9239199999999999</v>
      </c>
      <c r="C53">
        <v>77.515100000000004</v>
      </c>
      <c r="D53">
        <v>4.4854500000000002</v>
      </c>
      <c r="E53">
        <f>Table110[[#This Row],[CFNM]]/Table110[[#This Row],[CAREA]]</f>
        <v>5.7865499754241434E-2</v>
      </c>
      <c r="F53">
        <v>2.9619599999999999</v>
      </c>
      <c r="G53">
        <f>(Table211[[#This Row],[time]]-2)*2</f>
        <v>1.9239199999999999</v>
      </c>
      <c r="H53">
        <v>86.103300000000004</v>
      </c>
      <c r="I53">
        <v>0.220001</v>
      </c>
      <c r="J53">
        <f>Table211[[#This Row],[CFNM]]/Table211[[#This Row],[CAREA]]</f>
        <v>2.5550820932531042E-3</v>
      </c>
      <c r="K53">
        <v>2.9619599999999999</v>
      </c>
      <c r="L53">
        <f>(Table312[[#This Row],[time]]-2)*2</f>
        <v>1.9239199999999999</v>
      </c>
      <c r="M53">
        <v>75.782899999999998</v>
      </c>
      <c r="N53">
        <v>2.4464199999999999E-3</v>
      </c>
      <c r="O53">
        <f>Table312[[#This Row],[CFNM]]/Table312[[#This Row],[CAREA]]</f>
        <v>3.2281952788821755E-5</v>
      </c>
      <c r="P53">
        <v>2.9619599999999999</v>
      </c>
      <c r="Q53">
        <f>(Table413[[#This Row],[time]]-2)*2</f>
        <v>1.9239199999999999</v>
      </c>
      <c r="R53">
        <v>75.212100000000007</v>
      </c>
      <c r="S53">
        <v>4.1325299999999997E-3</v>
      </c>
      <c r="T53">
        <f>Table413[[#This Row],[CFNM]]/Table413[[#This Row],[CAREA]]</f>
        <v>5.4945015496176801E-5</v>
      </c>
      <c r="U53">
        <v>2.9619599999999999</v>
      </c>
      <c r="V53">
        <f>(Table514[[#This Row],[time]]-2)*2</f>
        <v>1.9239199999999999</v>
      </c>
      <c r="W53">
        <v>76.060900000000004</v>
      </c>
      <c r="X53">
        <v>2.9859800000000001E-3</v>
      </c>
      <c r="Y53">
        <f>Table514[[#This Row],[CFNM]]/Table514[[#This Row],[CAREA]]</f>
        <v>3.9257752669242674E-5</v>
      </c>
      <c r="Z53">
        <v>2.9619599999999999</v>
      </c>
      <c r="AA53">
        <f>(Table615[[#This Row],[time]]-2)*2</f>
        <v>1.9239199999999999</v>
      </c>
      <c r="AB53">
        <v>74.169899999999998</v>
      </c>
      <c r="AC53">
        <v>3.6000099999999998E-3</v>
      </c>
      <c r="AD53">
        <f>Table615[[#This Row],[CFNM]]/Table615[[#This Row],[CAREA]]</f>
        <v>4.8537344664075315E-5</v>
      </c>
      <c r="AE53">
        <v>2.9619599999999999</v>
      </c>
      <c r="AF53">
        <f>(Table716[[#This Row],[time]]-2)*2</f>
        <v>1.9239199999999999</v>
      </c>
      <c r="AG53">
        <v>78.139300000000006</v>
      </c>
      <c r="AH53">
        <v>5.8280000000000003</v>
      </c>
      <c r="AI53">
        <f>Table716[[#This Row],[CFNM]]/Table716[[#This Row],[CAREA]]</f>
        <v>7.4584748007724661E-2</v>
      </c>
      <c r="AJ53">
        <v>2.9619599999999999</v>
      </c>
      <c r="AK53">
        <f>(Table817[[#This Row],[time]]-2)*2</f>
        <v>1.9239199999999999</v>
      </c>
      <c r="AL53">
        <v>82.640600000000006</v>
      </c>
      <c r="AM53">
        <v>5.1568199999999997</v>
      </c>
      <c r="AN53">
        <f>Table817[[#This Row],[CFNM]]/Table817[[#This Row],[CAREA]]</f>
        <v>6.2400563403460278E-2</v>
      </c>
    </row>
    <row r="54" spans="1:40" x14ac:dyDescent="0.3">
      <c r="A54">
        <v>3</v>
      </c>
      <c r="B54">
        <f>(Table110[[#This Row],[time]]-2)*2</f>
        <v>2</v>
      </c>
      <c r="C54">
        <v>77.1751</v>
      </c>
      <c r="D54">
        <v>4.2279099999999996</v>
      </c>
      <c r="E54">
        <f>Table110[[#This Row],[CFNM]]/Table110[[#This Row],[CAREA]]</f>
        <v>5.4783343332240574E-2</v>
      </c>
      <c r="F54">
        <v>3</v>
      </c>
      <c r="G54">
        <f>(Table211[[#This Row],[time]]-2)*2</f>
        <v>2</v>
      </c>
      <c r="H54">
        <v>85.751800000000003</v>
      </c>
      <c r="I54">
        <v>0.22371199999999999</v>
      </c>
      <c r="J54">
        <f>Table211[[#This Row],[CFNM]]/Table211[[#This Row],[CAREA]]</f>
        <v>2.6088315347316325E-3</v>
      </c>
      <c r="K54">
        <v>3</v>
      </c>
      <c r="L54">
        <f>(Table312[[#This Row],[time]]-2)*2</f>
        <v>2</v>
      </c>
      <c r="M54">
        <v>75.451800000000006</v>
      </c>
      <c r="N54">
        <v>2.3448900000000001E-3</v>
      </c>
      <c r="O54">
        <f>Table312[[#This Row],[CFNM]]/Table312[[#This Row],[CAREA]]</f>
        <v>3.1077986211064549E-5</v>
      </c>
      <c r="P54">
        <v>3</v>
      </c>
      <c r="Q54">
        <f>(Table413[[#This Row],[time]]-2)*2</f>
        <v>2</v>
      </c>
      <c r="R54">
        <v>74.934100000000001</v>
      </c>
      <c r="S54">
        <v>4.0325999999999999E-3</v>
      </c>
      <c r="T54">
        <f>Table413[[#This Row],[CFNM]]/Table413[[#This Row],[CAREA]]</f>
        <v>5.3815285697699709E-5</v>
      </c>
      <c r="U54">
        <v>3</v>
      </c>
      <c r="V54">
        <f>(Table514[[#This Row],[time]]-2)*2</f>
        <v>2</v>
      </c>
      <c r="W54">
        <v>75.896299999999997</v>
      </c>
      <c r="X54">
        <v>2.8592299999999999E-3</v>
      </c>
      <c r="Y54">
        <f>Table514[[#This Row],[CFNM]]/Table514[[#This Row],[CAREA]]</f>
        <v>3.7672850982195444E-5</v>
      </c>
      <c r="Z54">
        <v>3</v>
      </c>
      <c r="AA54">
        <f>(Table615[[#This Row],[time]]-2)*2</f>
        <v>2</v>
      </c>
      <c r="AB54">
        <v>73.163399999999996</v>
      </c>
      <c r="AC54">
        <v>3.46372E-3</v>
      </c>
      <c r="AD54">
        <f>Table615[[#This Row],[CFNM]]/Table615[[#This Row],[CAREA]]</f>
        <v>4.7342250360152757E-5</v>
      </c>
      <c r="AE54">
        <v>3</v>
      </c>
      <c r="AF54">
        <f>(Table716[[#This Row],[time]]-2)*2</f>
        <v>2</v>
      </c>
      <c r="AG54">
        <v>77.951599999999999</v>
      </c>
      <c r="AH54">
        <v>5.0933900000000003</v>
      </c>
      <c r="AI54">
        <f>Table716[[#This Row],[CFNM]]/Table716[[#This Row],[CAREA]]</f>
        <v>6.5340416360921402E-2</v>
      </c>
      <c r="AJ54">
        <v>3</v>
      </c>
      <c r="AK54">
        <f>(Table817[[#This Row],[time]]-2)*2</f>
        <v>2</v>
      </c>
      <c r="AL54">
        <v>82.559399999999997</v>
      </c>
      <c r="AM54">
        <v>4.6188399999999996</v>
      </c>
      <c r="AN54">
        <f>Table817[[#This Row],[CFNM]]/Table817[[#This Row],[CAREA]]</f>
        <v>5.5945658519805132E-2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2020-07-22T23:04:10Z</dcterms:created>
  <dcterms:modified xsi:type="dcterms:W3CDTF">2021-01-07T18:59:30Z</dcterms:modified>
</cp:coreProperties>
</file>