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LatPhysNoTether/"/>
    </mc:Choice>
  </mc:AlternateContent>
  <xr:revisionPtr revIDLastSave="16" documentId="8_{BE98858B-9A14-4BD1-8663-626FFAFF6D81}" xr6:coauthVersionLast="45" xr6:coauthVersionMax="45" xr10:uidLastSave="{9AE0AF87-7177-4085-B84C-4DE82F098058}"/>
  <bookViews>
    <workbookView xWindow="1884" yWindow="1884" windowWidth="17280" windowHeight="9024" xr2:uid="{37291A88-47DA-45E7-A899-61CDE6160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<sst xmlns="http://schemas.openxmlformats.org/spreadsheetml/2006/main" count="106" uniqueCount="20">
  <si>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</si>
  <si>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</si>
  <si>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</si>
  <si>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</si>
  <si>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</si>
  <si>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</si>
  <si>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</si>
  <si>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</si>
  <si>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</si>
  <si>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</si>
  <si>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</si>
  <si>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</si>
  <si>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</si>
  <si>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</si>
  <si>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</si>
  <si>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</si>
  <si>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LatPhys NoTether </t>
  </si>
  <si>
    <t xml:space="preserve">S2_4N_LatPhys_NoTether.odb </t>
  </si>
  <si>
    <t xml:space="preserve">4P LatPhys NoTether  </t>
  </si>
  <si>
    <t>S2_4P_LatPhys_NoTether.odb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</si>
</sst>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E8587-DFEF-49A2-9B06-A7707C4104D7}" name="Table1" displayName="Table1" ref="A9:E30" totalsRowShown="0">
  <autoFilter ref="A9:E30" xr:uid="{428E7E4B-26E2-45B8-B0C3-FAA832C34BD3}"/>
  <tableColumns count="5">
    <tableColumn id="1" xr3:uid="{EE37801B-9B67-4538-B42A-7E1D37710E67}" name="time"/>
    <tableColumn id="2" xr3:uid="{928BB4F2-A2E0-4BE0-8EC4-0BFB2C2D06DF}" name="moment" dataDxfId="31">
      <calculatedColumnFormula>-(Table1[[#This Row],[time]]-2)*2</calculatedColumnFormula>
    </tableColumn>
    <tableColumn id="3" xr3:uid="{EA8E20D8-D15A-4CE2-8ADE-4079DA53322D}" name="CAREA"/>
    <tableColumn id="4" xr3:uid="{8E3D8829-AD61-4DCA-ADE4-66FC3D777040}" name="CFNM"/>
    <tableColumn id="5" xr3:uid="{CB0636B3-3EDE-4AFB-B7E0-855F6CAC8FFE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FC7A21-5EF7-4A7C-B89F-8579AAF67065}" name="Table211" displayName="Table211" ref="F37:J58" totalsRowShown="0">
  <autoFilter ref="F37:J58" xr:uid="{19B2B63D-F9B7-4397-9F06-E771ABD28591}"/>
  <tableColumns count="5">
    <tableColumn id="1" xr3:uid="{4D1FB476-5BAA-46C5-A65D-0CCC93B89CD8}" name="time"/>
    <tableColumn id="2" xr3:uid="{7AB977FE-5F6E-4D5A-9C04-E8A585811654}" name="moment" dataDxfId="13">
      <calculatedColumnFormula>(Table211[[#This Row],[time]]-2)*2</calculatedColumnFormula>
    </tableColumn>
    <tableColumn id="3" xr3:uid="{A839628F-931B-4CF1-8F3F-FA951C80D04E}" name="CAREA"/>
    <tableColumn id="4" xr3:uid="{26E74DDE-4070-4649-A681-A17F8BD6BD9A}" name="CFNM"/>
    <tableColumn id="5" xr3:uid="{06004F06-69BB-449D-8650-9FB3A1A086DF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D51BAA-77C3-481C-9D2A-3D0ED134EEBE}" name="Table312" displayName="Table312" ref="K37:O58" totalsRowShown="0">
  <autoFilter ref="K37:O58" xr:uid="{50070099-48A7-44F9-A519-E0A7877D3906}"/>
  <tableColumns count="5">
    <tableColumn id="1" xr3:uid="{3A467877-CC5B-4A38-BBD2-57FFDE66A3F8}" name="time"/>
    <tableColumn id="2" xr3:uid="{2B9CDC64-E134-40FA-B026-6AA7E4442E8E}" name="moment" dataDxfId="11">
      <calculatedColumnFormula>(Table312[[#This Row],[time]]-2)*2</calculatedColumnFormula>
    </tableColumn>
    <tableColumn id="3" xr3:uid="{B9FD380D-F501-44D1-ADC2-FA91F30DFAB0}" name="CAREA"/>
    <tableColumn id="4" xr3:uid="{A58D9441-ACF8-4884-B8A3-60075145F280}" name="CFNM"/>
    <tableColumn id="5" xr3:uid="{7899940A-0BB3-4A90-8890-B214F9585BB9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4BD401-AD64-4F50-9DCC-1BB53B51D00D}" name="Table413" displayName="Table413" ref="P37:T58" totalsRowShown="0">
  <autoFilter ref="P37:T58" xr:uid="{93B4FAA4-E8B1-4A48-99B1-D0034D1B3EE2}"/>
  <tableColumns count="5">
    <tableColumn id="1" xr3:uid="{37A4E4E9-7BBE-42AC-BE34-4E199A665078}" name="time"/>
    <tableColumn id="2" xr3:uid="{F463295B-B87D-4462-BEC8-02B6A80281CB}" name="moment" dataDxfId="9">
      <calculatedColumnFormula>(Table413[[#This Row],[time]]-2)*2</calculatedColumnFormula>
    </tableColumn>
    <tableColumn id="3" xr3:uid="{8D16A81A-D6FD-474C-BBDA-507696BC6584}" name="CAREA"/>
    <tableColumn id="4" xr3:uid="{ECE19DB1-7E7B-4ACA-81AB-455F371E871A}" name="CFNM"/>
    <tableColumn id="5" xr3:uid="{761F163D-E1AC-438F-9E23-996E0DCA79D4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F2DE61-C3D5-43C2-AD42-9A53ECA42F30}" name="Table514" displayName="Table514" ref="U37:Y58" totalsRowShown="0">
  <autoFilter ref="U37:Y58" xr:uid="{EC43C5CB-48F8-43C3-BF5F-4DB17A260DB7}"/>
  <tableColumns count="5">
    <tableColumn id="1" xr3:uid="{2171DC37-4225-4698-A7EC-10D50FBCA611}" name="time"/>
    <tableColumn id="2" xr3:uid="{F2E4C877-5E22-4896-9CCF-A9064025D197}" name="moment" dataDxfId="7">
      <calculatedColumnFormula>(Table514[[#This Row],[time]]-2)*2</calculatedColumnFormula>
    </tableColumn>
    <tableColumn id="3" xr3:uid="{7F77A141-EA47-4066-9CB0-5A7E4CD854F0}" name="CAREA"/>
    <tableColumn id="4" xr3:uid="{DE14CEAD-E78C-4751-A687-9E9850FAE911}" name="CFNM"/>
    <tableColumn id="5" xr3:uid="{6E9E131B-DC87-435A-A569-7C0AFA4BE74C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8A1C4B-10E2-4CC9-B9C9-5843A28C3042}" name="Table615" displayName="Table615" ref="Z37:AD58" totalsRowShown="0">
  <autoFilter ref="Z37:AD58" xr:uid="{9F72FF04-A3F0-40D4-BA6C-C07EE037C855}"/>
  <tableColumns count="5">
    <tableColumn id="1" xr3:uid="{CBE31E1E-6D17-4467-B696-71111BEE2373}" name="time"/>
    <tableColumn id="2" xr3:uid="{54BD3E3E-E322-4F66-8680-04DC10843741}" name="moment" dataDxfId="5">
      <calculatedColumnFormula>(Table615[[#This Row],[time]]-2)*2</calculatedColumnFormula>
    </tableColumn>
    <tableColumn id="3" xr3:uid="{9CF0B503-D08A-4345-B91F-14D0658A98BF}" name="CAREA"/>
    <tableColumn id="4" xr3:uid="{4405AFDD-321E-4BAD-A3B5-7F5B80A4A7DF}" name="CFNM"/>
    <tableColumn id="5" xr3:uid="{42D05B9D-8732-4F94-BC14-B199253D8BA6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E238E56-F6CF-4EC9-B52E-97F4B6BE1FDD}" name="Table716" displayName="Table716" ref="AE37:AI58" totalsRowShown="0">
  <autoFilter ref="AE37:AI58" xr:uid="{BEC08763-E783-49D6-A334-EA86F6736C8E}"/>
  <tableColumns count="5">
    <tableColumn id="1" xr3:uid="{63A2C5DF-A289-498F-88FC-AAB7885A9062}" name="time"/>
    <tableColumn id="2" xr3:uid="{F2D0894C-FBD9-4EF0-908E-7A1E4F4EEFC7}" name="moment" dataDxfId="3">
      <calculatedColumnFormula>(Table716[[#This Row],[time]]-2)*2</calculatedColumnFormula>
    </tableColumn>
    <tableColumn id="3" xr3:uid="{DF128D89-22D6-4C64-9437-3EC9DA08DDF9}" name="CAREA"/>
    <tableColumn id="4" xr3:uid="{C681020B-D2F3-4B48-AFCE-9305983D291F}" name="CFNM"/>
    <tableColumn id="5" xr3:uid="{B1B33287-29EF-4D35-B646-D33C25D56583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1C1004-B54A-4E5A-B084-AB80025F413C}" name="Table817" displayName="Table817" ref="AJ37:AN58" totalsRowShown="0">
  <autoFilter ref="AJ37:AN58" xr:uid="{2D087A2B-E7D8-4DE4-91AA-9FF0E429D356}"/>
  <tableColumns count="5">
    <tableColumn id="1" xr3:uid="{7EE8E283-8964-4A5C-9361-E9FA1889362F}" name="time"/>
    <tableColumn id="2" xr3:uid="{C5883FFE-9A37-4BDA-9BFF-43036F453B9A}" name="moment" dataDxfId="1">
      <calculatedColumnFormula>(Table817[[#This Row],[time]]-2)*2</calculatedColumnFormula>
    </tableColumn>
    <tableColumn id="3" xr3:uid="{872AEDCA-FF22-462A-A213-37DBCF9E8BC4}" name="CAREA"/>
    <tableColumn id="4" xr3:uid="{C7966A32-87D8-476E-9FBD-3A37E56EB4D3}" name="CFNM"/>
    <tableColumn id="5" xr3:uid="{49ADA18D-17B1-4B04-A6ED-771B2F52628B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24009-048E-4875-A908-BAF94F11B8E9}" name="Table2" displayName="Table2" ref="F9:J30" totalsRowShown="0">
  <autoFilter ref="F9:J30" xr:uid="{E3887608-0BBD-4599-90BE-D160E5B3062C}"/>
  <tableColumns count="5">
    <tableColumn id="1" xr3:uid="{B68CBABB-6A5D-4FF9-AB1E-646833D4E142}" name="time"/>
    <tableColumn id="2" xr3:uid="{7197ABC6-1954-4B00-A0B1-11938CA0E966}" name="moment" dataDxfId="29">
      <calculatedColumnFormula>-(Table2[[#This Row],[time]]-2)*2</calculatedColumnFormula>
    </tableColumn>
    <tableColumn id="3" xr3:uid="{72E44B4E-C53A-4C4E-8F82-5B5F1766CC29}" name="CAREA"/>
    <tableColumn id="4" xr3:uid="{3EA12EE1-E939-4267-9D02-B38F771183C0}" name="CFNM"/>
    <tableColumn id="5" xr3:uid="{8A69A321-D0EA-4B7F-ACB7-65725C57F02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49B9F4-5632-4A1E-B2D5-A508AA895E68}" name="Table3" displayName="Table3" ref="K9:O30" totalsRowShown="0">
  <autoFilter ref="K9:O30" xr:uid="{0BFB3979-0772-4D0B-882A-22DFB42B59B6}"/>
  <tableColumns count="5">
    <tableColumn id="1" xr3:uid="{7209AE5C-0A39-4F5B-9258-ECEA8A97748E}" name="time"/>
    <tableColumn id="2" xr3:uid="{2A24E574-7BD9-459B-A7CE-1D0A7627A35D}" name="moment" dataDxfId="27">
      <calculatedColumnFormula>-(Table3[[#This Row],[time]]-2)*2</calculatedColumnFormula>
    </tableColumn>
    <tableColumn id="3" xr3:uid="{E84117ED-BB18-47FE-B10B-98AE84E87FE1}" name="CAREA"/>
    <tableColumn id="4" xr3:uid="{E65F84FF-D78F-4AB9-98FE-E57D980E976F}" name="CFNM"/>
    <tableColumn id="5" xr3:uid="{6E739954-94B3-4DBB-9881-B8F7BCDB25B5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912759-469C-4FED-92DF-633708C15CF9}" name="Table4" displayName="Table4" ref="P9:T30" totalsRowShown="0">
  <autoFilter ref="P9:T30" xr:uid="{5D0FEAF5-7104-43C5-8CE3-3FA6590C129E}"/>
  <tableColumns count="5">
    <tableColumn id="1" xr3:uid="{4CFE6396-6CE9-490E-AB5A-441BD9A7057A}" name="time"/>
    <tableColumn id="2" xr3:uid="{1B42F872-5997-419F-BDB0-58371F84FF07}" name="moment" dataDxfId="25">
      <calculatedColumnFormula>-(Table4[[#This Row],[time]]-2)*2</calculatedColumnFormula>
    </tableColumn>
    <tableColumn id="3" xr3:uid="{1DA13E6E-6687-402A-83AC-0F4C7BB33713}" name="CAREA"/>
    <tableColumn id="4" xr3:uid="{E48B459D-9ACA-474F-87DA-3BD186E8C191}" name="CFNM"/>
    <tableColumn id="5" xr3:uid="{0FF741F4-CBF5-4148-A356-D10170776941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85023D-B99F-449D-94DA-7ADE076E84A8}" name="Table5" displayName="Table5" ref="U9:Y30" totalsRowShown="0">
  <autoFilter ref="U9:Y30" xr:uid="{750E7DF5-212D-40D5-874C-563FFA06F262}"/>
  <tableColumns count="5">
    <tableColumn id="1" xr3:uid="{B7A00FC0-B3CE-4F6E-8562-E9AA7B50CC93}" name="time"/>
    <tableColumn id="2" xr3:uid="{448F8E6B-9109-46CF-8F36-E5B6E94DC295}" name="moment" dataDxfId="23">
      <calculatedColumnFormula>-(Table5[[#This Row],[time]]-2)*2</calculatedColumnFormula>
    </tableColumn>
    <tableColumn id="3" xr3:uid="{4B447229-A347-496D-BBD0-FC7D740C5325}" name="CAREA"/>
    <tableColumn id="4" xr3:uid="{675FB2AE-34CD-4910-94F0-50E034BB5F80}" name="CFNM"/>
    <tableColumn id="5" xr3:uid="{3359BBA1-43B0-4668-A551-C4D7BB2430AA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99F394-2DDA-4205-8BB1-6319B7EC4D61}" name="Table6" displayName="Table6" ref="Z9:AD30" totalsRowShown="0">
  <autoFilter ref="Z9:AD30" xr:uid="{7E0E5BE6-E6B8-4607-BDDF-DD0FD4C4804C}"/>
  <tableColumns count="5">
    <tableColumn id="1" xr3:uid="{E220648B-D3EE-4241-9BFE-2E1F68D525F3}" name="time"/>
    <tableColumn id="2" xr3:uid="{0BB2A444-4C22-4639-A109-2F4BC75B1571}" name="moment" dataDxfId="21">
      <calculatedColumnFormula>-(Table6[[#This Row],[time]]-2)*2</calculatedColumnFormula>
    </tableColumn>
    <tableColumn id="3" xr3:uid="{D45ECF61-8E68-4601-BAA7-F9DCADD4A6CD}" name="CAREA"/>
    <tableColumn id="4" xr3:uid="{6A7254DA-EFE1-41E5-B04B-996B7CA984D8}" name="CFNM"/>
    <tableColumn id="5" xr3:uid="{C8F4619F-C9D0-4927-95EA-9695AD567FA6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F562CB-3A40-4E5B-BA46-CFF8C525D7A1}" name="Table7" displayName="Table7" ref="AE9:AI30" totalsRowShown="0">
  <autoFilter ref="AE9:AI30" xr:uid="{0A6D74A6-4B52-4033-80DF-24C40F8697FA}"/>
  <tableColumns count="5">
    <tableColumn id="1" xr3:uid="{B71CC342-334F-43B9-A41A-6CA97F7C36CB}" name="time"/>
    <tableColumn id="2" xr3:uid="{67A09386-9575-4D0C-9FB7-D56337482285}" name="moment" dataDxfId="19">
      <calculatedColumnFormula>-(Table7[[#This Row],[time]]-2)*2</calculatedColumnFormula>
    </tableColumn>
    <tableColumn id="3" xr3:uid="{21AB0AC6-FF70-4083-9783-9EDD31969C25}" name="CAREA"/>
    <tableColumn id="4" xr3:uid="{E21BF84C-AC5A-46A4-9F10-7F9E98AC07E9}" name="CFNM"/>
    <tableColumn id="5" xr3:uid="{A6264BF0-0984-488F-AC90-53A4914FEDE1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31E377-01EA-412B-B160-ADBEFCCACBD0}" name="Table8" displayName="Table8" ref="AJ9:AN30" totalsRowShown="0">
  <autoFilter ref="AJ9:AN30" xr:uid="{01A5EF4B-C52C-4EFC-ADD8-3660A690DAA2}"/>
  <tableColumns count="5">
    <tableColumn id="1" xr3:uid="{68FA9C2B-4A07-4DBE-880E-8356FD72806A}" name="time"/>
    <tableColumn id="2" xr3:uid="{5D6FAF4D-7321-45D0-B209-B2EE62CE3167}" name="moment" dataDxfId="17">
      <calculatedColumnFormula>-(Table8[[#This Row],[time]]-2)*2</calculatedColumnFormula>
    </tableColumn>
    <tableColumn id="3" xr3:uid="{9BC0E7FC-A8B7-449C-9A27-4199A6ABEA43}" name="CAREA"/>
    <tableColumn id="4" xr3:uid="{D9CDF5E7-D030-4206-869A-47819BE10FE9}" name="CFNM"/>
    <tableColumn id="5" xr3:uid="{C5A2E79C-298C-4588-99D5-CECC399CC303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C7362E-8B4D-4EEF-83F1-D63EA8764ABF}" name="Table110" displayName="Table110" ref="A37:E58" totalsRowShown="0">
  <autoFilter ref="A37:E58" xr:uid="{C2801ED9-FB53-4F48-8C38-8076253A3743}"/>
  <tableColumns count="5">
    <tableColumn id="1" xr3:uid="{C9B0F03E-0132-44A5-93A1-6A102FB0CDFE}" name="time"/>
    <tableColumn id="2" xr3:uid="{1D65EFE9-B6FB-4A88-8FDF-D2A6BA68DD5D}" name="moment" dataDxfId="15">
      <calculatedColumnFormula>(Table110[[#This Row],[time]]-2)*2</calculatedColumnFormula>
    </tableColumn>
    <tableColumn id="3" xr3:uid="{47C802C8-5DFC-4638-933D-3A9D706C5138}" name="CAREA"/>
    <tableColumn id="4" xr3:uid="{38284B7A-F73D-4EFC-817D-690C2A3136A8}" name="CFNM"/>
    <tableColumn id="5" xr3:uid="{A7648F22-EE11-46E2-B007-07F68AFE0E57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863F-5DAF-4C2A-B2AB-33763868F7F2}">
  <dimension ref="A1:AN58"/>
  <sheetViews>
    <sheetView tabSelected="1" topLeftCell="A19" workbookViewId="0">
      <selection activeCell="F31" sqref="F31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80.561000000000007</v>
      </c>
      <c r="D10">
        <v>3.9823499999999998</v>
      </c>
      <c r="E10" s="1">
        <f>Table1[[#This Row],[CFNM]]/Table1[[#This Row],[CAREA]]</f>
        <v>4.9432727994935512E-2</v>
      </c>
      <c r="F10">
        <v>2</v>
      </c>
      <c r="G10">
        <f>-(Table2[[#This Row],[time]]-2)*2</f>
        <v>0</v>
      </c>
      <c r="H10">
        <v>87.831800000000001</v>
      </c>
      <c r="I10">
        <v>3.84921E-3</v>
      </c>
      <c r="J10" s="1">
        <f>Table2[[#This Row],[CFNM]]/Table2[[#This Row],[CAREA]]</f>
        <v>4.382478783310828E-5</v>
      </c>
      <c r="K10">
        <v>2</v>
      </c>
      <c r="L10">
        <f>-(Table3[[#This Row],[time]]-2)*2</f>
        <v>0</v>
      </c>
      <c r="M10">
        <v>85.166700000000006</v>
      </c>
      <c r="N10">
        <v>3.7005300000000001E-3</v>
      </c>
      <c r="O10">
        <f>Table3[[#This Row],[CFNM]]/Table3[[#This Row],[CAREA]]</f>
        <v>4.3450433091807004E-5</v>
      </c>
      <c r="P10">
        <v>2</v>
      </c>
      <c r="Q10">
        <f>-(Table4[[#This Row],[time]]-2)*2</f>
        <v>0</v>
      </c>
      <c r="R10">
        <v>79.101699999999994</v>
      </c>
      <c r="S10">
        <v>4.5258399999999997E-3</v>
      </c>
      <c r="T10">
        <f>Table4[[#This Row],[CFNM]]/Table4[[#This Row],[CAREA]]</f>
        <v>5.7215458074858061E-5</v>
      </c>
      <c r="U10">
        <v>2</v>
      </c>
      <c r="V10">
        <f>-(Table5[[#This Row],[time]]-2)*2</f>
        <v>0</v>
      </c>
      <c r="W10">
        <v>83.227800000000002</v>
      </c>
      <c r="X10">
        <v>3.5063800000000001</v>
      </c>
      <c r="Y10">
        <f>Table5[[#This Row],[CFNM]]/Table5[[#This Row],[CAREA]]</f>
        <v>4.2129913322231274E-2</v>
      </c>
      <c r="Z10">
        <v>2</v>
      </c>
      <c r="AA10">
        <f>-(Table6[[#This Row],[time]]-2)*2</f>
        <v>0</v>
      </c>
      <c r="AB10">
        <v>83.949600000000004</v>
      </c>
      <c r="AC10">
        <v>6.2742100000000001</v>
      </c>
      <c r="AD10">
        <f>Table6[[#This Row],[CFNM]]/Table6[[#This Row],[CAREA]]</f>
        <v>7.4737818881805265E-2</v>
      </c>
      <c r="AE10">
        <v>2</v>
      </c>
      <c r="AF10">
        <f>-(Table7[[#This Row],[time]]-2)*2</f>
        <v>0</v>
      </c>
      <c r="AG10">
        <v>78.459999999999994</v>
      </c>
      <c r="AH10">
        <v>14.707599999999999</v>
      </c>
      <c r="AI10">
        <f>Table7[[#This Row],[CFNM]]/Table7[[#This Row],[CAREA]]</f>
        <v>0.1874534794799898</v>
      </c>
      <c r="AJ10">
        <v>2</v>
      </c>
      <c r="AK10">
        <f>-(Table8[[#This Row],[time]]-2)*2</f>
        <v>0</v>
      </c>
      <c r="AL10">
        <v>83.006</v>
      </c>
      <c r="AM10">
        <v>14.6488</v>
      </c>
      <c r="AN10">
        <f>Table8[[#This Row],[CFNM]]/Table8[[#This Row],[CAREA]]</f>
        <v>0.17647880876081246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90.144199999999998</v>
      </c>
      <c r="D11">
        <v>11.4383</v>
      </c>
      <c r="E11">
        <f>Table1[[#This Row],[CFNM]]/Table1[[#This Row],[CAREA]]</f>
        <v>0.12688891797808399</v>
      </c>
      <c r="F11">
        <v>2.0512600000000001</v>
      </c>
      <c r="G11">
        <f>-(Table2[[#This Row],[time]]-2)*2</f>
        <v>-0.10252000000000017</v>
      </c>
      <c r="H11">
        <v>94.969700000000003</v>
      </c>
      <c r="I11">
        <v>3.88354</v>
      </c>
      <c r="J11">
        <f>Table2[[#This Row],[CFNM]]/Table2[[#This Row],[CAREA]]</f>
        <v>4.0892410947912856E-2</v>
      </c>
      <c r="K11">
        <v>2.0512600000000001</v>
      </c>
      <c r="L11">
        <f>-(Table3[[#This Row],[time]]-2)*2</f>
        <v>-0.10252000000000017</v>
      </c>
      <c r="M11">
        <v>89.272099999999995</v>
      </c>
      <c r="N11">
        <v>5.53268</v>
      </c>
      <c r="O11">
        <f>Table3[[#This Row],[CFNM]]/Table3[[#This Row],[CAREA]]</f>
        <v>6.1975466019058588E-2</v>
      </c>
      <c r="P11">
        <v>2.0512600000000001</v>
      </c>
      <c r="Q11">
        <f>-(Table4[[#This Row],[time]]-2)*2</f>
        <v>-0.10252000000000017</v>
      </c>
      <c r="R11">
        <v>86.647099999999995</v>
      </c>
      <c r="S11">
        <v>8.5884599999999995</v>
      </c>
      <c r="T11">
        <f>Table4[[#This Row],[CFNM]]/Table4[[#This Row],[CAREA]]</f>
        <v>9.9119993629330924E-2</v>
      </c>
      <c r="U11">
        <v>2.0512600000000001</v>
      </c>
      <c r="V11">
        <f>-(Table5[[#This Row],[time]]-2)*2</f>
        <v>-0.10252000000000017</v>
      </c>
      <c r="W11">
        <v>82.147099999999995</v>
      </c>
      <c r="X11">
        <v>13.724299999999999</v>
      </c>
      <c r="Y11">
        <f>Table5[[#This Row],[CFNM]]/Table5[[#This Row],[CAREA]]</f>
        <v>0.16706980526397158</v>
      </c>
      <c r="Z11">
        <v>2.0512600000000001</v>
      </c>
      <c r="AA11">
        <f>-(Table6[[#This Row],[time]]-2)*2</f>
        <v>-0.10252000000000017</v>
      </c>
      <c r="AB11">
        <v>88.921700000000001</v>
      </c>
      <c r="AC11">
        <v>20.999400000000001</v>
      </c>
      <c r="AD11">
        <f>Table6[[#This Row],[CFNM]]/Table6[[#This Row],[CAREA]]</f>
        <v>0.23615607888738072</v>
      </c>
      <c r="AE11">
        <v>2.0512600000000001</v>
      </c>
      <c r="AF11">
        <f>-(Table7[[#This Row],[time]]-2)*2</f>
        <v>-0.10252000000000017</v>
      </c>
      <c r="AG11">
        <v>79.250500000000002</v>
      </c>
      <c r="AH11">
        <v>21.160799999999998</v>
      </c>
      <c r="AI11">
        <f>Table7[[#This Row],[CFNM]]/Table7[[#This Row],[CAREA]]</f>
        <v>0.26701156459580694</v>
      </c>
      <c r="AJ11">
        <v>2.0512600000000001</v>
      </c>
      <c r="AK11">
        <f>-(Table8[[#This Row],[time]]-2)*2</f>
        <v>-0.10252000000000017</v>
      </c>
      <c r="AL11">
        <v>82.942099999999996</v>
      </c>
      <c r="AM11">
        <v>21.2577</v>
      </c>
      <c r="AN11">
        <f>Table8[[#This Row],[CFNM]]/Table8[[#This Row],[CAREA]]</f>
        <v>0.25629565684977834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89.531099999999995</v>
      </c>
      <c r="D12">
        <v>12.1759</v>
      </c>
      <c r="E12">
        <f>Table1[[#This Row],[CFNM]]/Table1[[#This Row],[CAREA]]</f>
        <v>0.13599631859767167</v>
      </c>
      <c r="F12">
        <v>2.1153300000000002</v>
      </c>
      <c r="G12">
        <f>-(Table2[[#This Row],[time]]-2)*2</f>
        <v>-0.23066000000000031</v>
      </c>
      <c r="H12">
        <v>95.418899999999994</v>
      </c>
      <c r="I12">
        <v>4.7416900000000002</v>
      </c>
      <c r="J12">
        <f>Table2[[#This Row],[CFNM]]/Table2[[#This Row],[CAREA]]</f>
        <v>4.9693404556120438E-2</v>
      </c>
      <c r="K12">
        <v>2.1153300000000002</v>
      </c>
      <c r="L12">
        <f>-(Table3[[#This Row],[time]]-2)*2</f>
        <v>-0.23066000000000031</v>
      </c>
      <c r="M12">
        <v>89.016400000000004</v>
      </c>
      <c r="N12">
        <v>6.9246100000000004</v>
      </c>
      <c r="O12">
        <f>Table3[[#This Row],[CFNM]]/Table3[[#This Row],[CAREA]]</f>
        <v>7.7790272354307743E-2</v>
      </c>
      <c r="P12">
        <v>2.1153300000000002</v>
      </c>
      <c r="Q12">
        <f>-(Table4[[#This Row],[time]]-2)*2</f>
        <v>-0.23066000000000031</v>
      </c>
      <c r="R12">
        <v>87.063800000000001</v>
      </c>
      <c r="S12">
        <v>10.733000000000001</v>
      </c>
      <c r="T12">
        <f>Table4[[#This Row],[CFNM]]/Table4[[#This Row],[CAREA]]</f>
        <v>0.12327741265600629</v>
      </c>
      <c r="U12">
        <v>2.1153300000000002</v>
      </c>
      <c r="V12">
        <f>-(Table5[[#This Row],[time]]-2)*2</f>
        <v>-0.23066000000000031</v>
      </c>
      <c r="W12">
        <v>81.809700000000007</v>
      </c>
      <c r="X12">
        <v>17.997699999999998</v>
      </c>
      <c r="Y12">
        <f>Table5[[#This Row],[CFNM]]/Table5[[#This Row],[CAREA]]</f>
        <v>0.21999469500560442</v>
      </c>
      <c r="Z12">
        <v>2.1153300000000002</v>
      </c>
      <c r="AA12">
        <f>-(Table6[[#This Row],[time]]-2)*2</f>
        <v>-0.23066000000000031</v>
      </c>
      <c r="AB12">
        <v>88.826099999999997</v>
      </c>
      <c r="AC12">
        <v>26.511199999999999</v>
      </c>
      <c r="AD12">
        <f>Table6[[#This Row],[CFNM]]/Table6[[#This Row],[CAREA]]</f>
        <v>0.29846182597232118</v>
      </c>
      <c r="AE12">
        <v>2.1153300000000002</v>
      </c>
      <c r="AF12">
        <f>-(Table7[[#This Row],[time]]-2)*2</f>
        <v>-0.23066000000000031</v>
      </c>
      <c r="AG12">
        <v>79.540300000000002</v>
      </c>
      <c r="AH12">
        <v>22.544</v>
      </c>
      <c r="AI12">
        <f>Table7[[#This Row],[CFNM]]/Table7[[#This Row],[CAREA]]</f>
        <v>0.28342865189092825</v>
      </c>
      <c r="AJ12">
        <v>2.1153300000000002</v>
      </c>
      <c r="AK12">
        <f>-(Table8[[#This Row],[time]]-2)*2</f>
        <v>-0.23066000000000031</v>
      </c>
      <c r="AL12">
        <v>82.693799999999996</v>
      </c>
      <c r="AM12">
        <v>23.371600000000001</v>
      </c>
      <c r="AN12">
        <f>Table8[[#This Row],[CFNM]]/Table8[[#This Row],[CAREA]]</f>
        <v>0.28262820187244997</v>
      </c>
    </row>
    <row r="13" spans="1:40" x14ac:dyDescent="0.3">
      <c r="A13">
        <v>2.16533</v>
      </c>
      <c r="B13">
        <f>-(Table1[[#This Row],[time]]-2)*2</f>
        <v>-0.33065999999999995</v>
      </c>
      <c r="C13">
        <v>89.364800000000002</v>
      </c>
      <c r="D13">
        <v>13.1652</v>
      </c>
      <c r="E13">
        <f>Table1[[#This Row],[CFNM]]/Table1[[#This Row],[CAREA]]</f>
        <v>0.14731975005818845</v>
      </c>
      <c r="F13">
        <v>2.16533</v>
      </c>
      <c r="G13">
        <f>-(Table2[[#This Row],[time]]-2)*2</f>
        <v>-0.33065999999999995</v>
      </c>
      <c r="H13">
        <v>95.867099999999994</v>
      </c>
      <c r="I13">
        <v>5.69353</v>
      </c>
      <c r="J13">
        <f>Table2[[#This Row],[CFNM]]/Table2[[#This Row],[CAREA]]</f>
        <v>5.938982195143068E-2</v>
      </c>
      <c r="K13">
        <v>2.16533</v>
      </c>
      <c r="L13">
        <f>-(Table3[[#This Row],[time]]-2)*2</f>
        <v>-0.33065999999999995</v>
      </c>
      <c r="M13">
        <v>88.561800000000005</v>
      </c>
      <c r="N13">
        <v>8.5320999999999998</v>
      </c>
      <c r="O13">
        <f>Table3[[#This Row],[CFNM]]/Table3[[#This Row],[CAREA]]</f>
        <v>9.6340634449615964E-2</v>
      </c>
      <c r="P13">
        <v>2.16533</v>
      </c>
      <c r="Q13">
        <f>-(Table4[[#This Row],[time]]-2)*2</f>
        <v>-0.33065999999999995</v>
      </c>
      <c r="R13">
        <v>87.752899999999997</v>
      </c>
      <c r="S13">
        <v>12.7944</v>
      </c>
      <c r="T13">
        <f>Table4[[#This Row],[CFNM]]/Table4[[#This Row],[CAREA]]</f>
        <v>0.14580030973335353</v>
      </c>
      <c r="U13">
        <v>2.16533</v>
      </c>
      <c r="V13">
        <f>-(Table5[[#This Row],[time]]-2)*2</f>
        <v>-0.33065999999999995</v>
      </c>
      <c r="W13">
        <v>81.244900000000001</v>
      </c>
      <c r="X13">
        <v>22.099499999999999</v>
      </c>
      <c r="Y13">
        <f>Table5[[#This Row],[CFNM]]/Table5[[#This Row],[CAREA]]</f>
        <v>0.27201092007005978</v>
      </c>
      <c r="Z13">
        <v>2.16533</v>
      </c>
      <c r="AA13">
        <f>-(Table6[[#This Row],[time]]-2)*2</f>
        <v>-0.33065999999999995</v>
      </c>
      <c r="AB13">
        <v>89.079499999999996</v>
      </c>
      <c r="AC13">
        <v>32.048499999999997</v>
      </c>
      <c r="AD13">
        <f>Table6[[#This Row],[CFNM]]/Table6[[#This Row],[CAREA]]</f>
        <v>0.35977413434067318</v>
      </c>
      <c r="AE13">
        <v>2.16533</v>
      </c>
      <c r="AF13">
        <f>-(Table7[[#This Row],[time]]-2)*2</f>
        <v>-0.33065999999999995</v>
      </c>
      <c r="AG13">
        <v>79.626400000000004</v>
      </c>
      <c r="AH13">
        <v>24.8535</v>
      </c>
      <c r="AI13">
        <f>Table7[[#This Row],[CFNM]]/Table7[[#This Row],[CAREA]]</f>
        <v>0.31212638019551303</v>
      </c>
      <c r="AJ13">
        <v>2.16533</v>
      </c>
      <c r="AK13">
        <f>-(Table8[[#This Row],[time]]-2)*2</f>
        <v>-0.33065999999999995</v>
      </c>
      <c r="AL13">
        <v>82.400899999999993</v>
      </c>
      <c r="AM13">
        <v>26.569700000000001</v>
      </c>
      <c r="AN13">
        <f>Table8[[#This Row],[CFNM]]/Table8[[#This Row],[CAREA]]</f>
        <v>0.322444293690967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89.666300000000007</v>
      </c>
      <c r="D14">
        <v>14.4328</v>
      </c>
      <c r="E14">
        <f>Table1[[#This Row],[CFNM]]/Table1[[#This Row],[CAREA]]</f>
        <v>0.16096125300140632</v>
      </c>
      <c r="F14">
        <v>2.2246999999999999</v>
      </c>
      <c r="G14">
        <f>-(Table2[[#This Row],[time]]-2)*2</f>
        <v>-0.4493999999999998</v>
      </c>
      <c r="H14">
        <v>96.092399999999998</v>
      </c>
      <c r="I14">
        <v>7.2550100000000004</v>
      </c>
      <c r="J14">
        <f>Table2[[#This Row],[CFNM]]/Table2[[#This Row],[CAREA]]</f>
        <v>7.5500351744778996E-2</v>
      </c>
      <c r="K14">
        <v>2.2246999999999999</v>
      </c>
      <c r="L14">
        <f>-(Table3[[#This Row],[time]]-2)*2</f>
        <v>-0.4493999999999998</v>
      </c>
      <c r="M14">
        <v>89.290700000000001</v>
      </c>
      <c r="N14">
        <v>10.9458</v>
      </c>
      <c r="O14">
        <f>Table3[[#This Row],[CFNM]]/Table3[[#This Row],[CAREA]]</f>
        <v>0.12258611479135005</v>
      </c>
      <c r="P14">
        <v>2.2246999999999999</v>
      </c>
      <c r="Q14">
        <f>-(Table4[[#This Row],[time]]-2)*2</f>
        <v>-0.4493999999999998</v>
      </c>
      <c r="R14">
        <v>88.179699999999997</v>
      </c>
      <c r="S14">
        <v>15.5867</v>
      </c>
      <c r="T14">
        <f>Table4[[#This Row],[CFNM]]/Table4[[#This Row],[CAREA]]</f>
        <v>0.17676063765243022</v>
      </c>
      <c r="U14">
        <v>2.2246999999999999</v>
      </c>
      <c r="V14">
        <f>-(Table5[[#This Row],[time]]-2)*2</f>
        <v>-0.4493999999999998</v>
      </c>
      <c r="W14">
        <v>80.281899999999993</v>
      </c>
      <c r="X14">
        <v>26.309899999999999</v>
      </c>
      <c r="Y14">
        <f>Table5[[#This Row],[CFNM]]/Table5[[#This Row],[CAREA]]</f>
        <v>0.32771895034870874</v>
      </c>
      <c r="Z14">
        <v>2.2246999999999999</v>
      </c>
      <c r="AA14">
        <f>-(Table6[[#This Row],[time]]-2)*2</f>
        <v>-0.4493999999999998</v>
      </c>
      <c r="AB14">
        <v>88.551299999999998</v>
      </c>
      <c r="AC14">
        <v>37.844700000000003</v>
      </c>
      <c r="AD14">
        <f>Table6[[#This Row],[CFNM]]/Table6[[#This Row],[CAREA]]</f>
        <v>0.42737599560932482</v>
      </c>
      <c r="AE14">
        <v>2.2246999999999999</v>
      </c>
      <c r="AF14">
        <f>-(Table7[[#This Row],[time]]-2)*2</f>
        <v>-0.4493999999999998</v>
      </c>
      <c r="AG14">
        <v>80.090999999999994</v>
      </c>
      <c r="AH14">
        <v>28.959299999999999</v>
      </c>
      <c r="AI14">
        <f>Table7[[#This Row],[CFNM]]/Table7[[#This Row],[CAREA]]</f>
        <v>0.36157995280368582</v>
      </c>
      <c r="AJ14">
        <v>2.2246999999999999</v>
      </c>
      <c r="AK14">
        <f>-(Table8[[#This Row],[time]]-2)*2</f>
        <v>-0.4493999999999998</v>
      </c>
      <c r="AL14">
        <v>82.0839</v>
      </c>
      <c r="AM14">
        <v>31.224399999999999</v>
      </c>
      <c r="AN14">
        <f>Table8[[#This Row],[CFNM]]/Table8[[#This Row],[CAREA]]</f>
        <v>0.38039615564075291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90.041600000000003</v>
      </c>
      <c r="D15">
        <v>15.259399999999999</v>
      </c>
      <c r="E15">
        <f>Table1[[#This Row],[CFNM]]/Table1[[#This Row],[CAREA]]</f>
        <v>0.16947055583197099</v>
      </c>
      <c r="F15">
        <v>2.2668900000000001</v>
      </c>
      <c r="G15">
        <f>-(Table2[[#This Row],[time]]-2)*2</f>
        <v>-0.53378000000000014</v>
      </c>
      <c r="H15">
        <v>96.408100000000005</v>
      </c>
      <c r="I15">
        <v>8.4778300000000009</v>
      </c>
      <c r="J15">
        <f>Table2[[#This Row],[CFNM]]/Table2[[#This Row],[CAREA]]</f>
        <v>8.7936905716428398E-2</v>
      </c>
      <c r="K15">
        <v>2.2668900000000001</v>
      </c>
      <c r="L15">
        <f>-(Table3[[#This Row],[time]]-2)*2</f>
        <v>-0.53378000000000014</v>
      </c>
      <c r="M15">
        <v>89.421099999999996</v>
      </c>
      <c r="N15">
        <v>12.4762</v>
      </c>
      <c r="O15">
        <f>Table3[[#This Row],[CFNM]]/Table3[[#This Row],[CAREA]]</f>
        <v>0.13952188018264147</v>
      </c>
      <c r="P15">
        <v>2.2668900000000001</v>
      </c>
      <c r="Q15">
        <f>-(Table4[[#This Row],[time]]-2)*2</f>
        <v>-0.53378000000000014</v>
      </c>
      <c r="R15">
        <v>88.404399999999995</v>
      </c>
      <c r="S15">
        <v>17.252400000000002</v>
      </c>
      <c r="T15">
        <f>Table4[[#This Row],[CFNM]]/Table4[[#This Row],[CAREA]]</f>
        <v>0.19515318242078453</v>
      </c>
      <c r="U15">
        <v>2.2668900000000001</v>
      </c>
      <c r="V15">
        <f>-(Table5[[#This Row],[time]]-2)*2</f>
        <v>-0.53378000000000014</v>
      </c>
      <c r="W15">
        <v>79.648700000000005</v>
      </c>
      <c r="X15">
        <v>28.226600000000001</v>
      </c>
      <c r="Y15">
        <f>Table5[[#This Row],[CFNM]]/Table5[[#This Row],[CAREA]]</f>
        <v>0.35438870942024164</v>
      </c>
      <c r="Z15">
        <v>2.2668900000000001</v>
      </c>
      <c r="AA15">
        <f>-(Table6[[#This Row],[time]]-2)*2</f>
        <v>-0.53378000000000014</v>
      </c>
      <c r="AB15">
        <v>87.826800000000006</v>
      </c>
      <c r="AC15">
        <v>40.594200000000001</v>
      </c>
      <c r="AD15">
        <f>Table6[[#This Row],[CFNM]]/Table6[[#This Row],[CAREA]]</f>
        <v>0.46220743554359262</v>
      </c>
      <c r="AE15">
        <v>2.2668900000000001</v>
      </c>
      <c r="AF15">
        <f>-(Table7[[#This Row],[time]]-2)*2</f>
        <v>-0.53378000000000014</v>
      </c>
      <c r="AG15">
        <v>80.1721</v>
      </c>
      <c r="AH15">
        <v>31.4815</v>
      </c>
      <c r="AI15">
        <f>Table7[[#This Row],[CFNM]]/Table7[[#This Row],[CAREA]]</f>
        <v>0.39267401003591024</v>
      </c>
      <c r="AJ15">
        <v>2.2668900000000001</v>
      </c>
      <c r="AK15">
        <f>-(Table8[[#This Row],[time]]-2)*2</f>
        <v>-0.53378000000000014</v>
      </c>
      <c r="AL15">
        <v>81.933300000000003</v>
      </c>
      <c r="AM15">
        <v>33.677300000000002</v>
      </c>
      <c r="AN15">
        <f>Table8[[#This Row],[CFNM]]/Table8[[#This Row],[CAREA]]</f>
        <v>0.41103312084341775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90.794700000000006</v>
      </c>
      <c r="D16">
        <v>16.652999999999999</v>
      </c>
      <c r="E16">
        <f>Table1[[#This Row],[CFNM]]/Table1[[#This Row],[CAREA]]</f>
        <v>0.18341378957141768</v>
      </c>
      <c r="F16">
        <v>2.3262700000000001</v>
      </c>
      <c r="G16">
        <f>-(Table2[[#This Row],[time]]-2)*2</f>
        <v>-0.65254000000000012</v>
      </c>
      <c r="H16">
        <v>97.644000000000005</v>
      </c>
      <c r="I16">
        <v>10.678800000000001</v>
      </c>
      <c r="J16">
        <f>Table2[[#This Row],[CFNM]]/Table2[[#This Row],[CAREA]]</f>
        <v>0.10936463069927492</v>
      </c>
      <c r="K16">
        <v>2.3262700000000001</v>
      </c>
      <c r="L16">
        <f>-(Table3[[#This Row],[time]]-2)*2</f>
        <v>-0.65254000000000012</v>
      </c>
      <c r="M16">
        <v>89.733400000000003</v>
      </c>
      <c r="N16">
        <v>15.2285</v>
      </c>
      <c r="O16">
        <f>Table3[[#This Row],[CFNM]]/Table3[[#This Row],[CAREA]]</f>
        <v>0.1697082691617614</v>
      </c>
      <c r="P16">
        <v>2.3262700000000001</v>
      </c>
      <c r="Q16">
        <f>-(Table4[[#This Row],[time]]-2)*2</f>
        <v>-0.65254000000000012</v>
      </c>
      <c r="R16">
        <v>88.548000000000002</v>
      </c>
      <c r="S16">
        <v>20.117799999999999</v>
      </c>
      <c r="T16">
        <f>Table4[[#This Row],[CFNM]]/Table4[[#This Row],[CAREA]]</f>
        <v>0.2271965487645119</v>
      </c>
      <c r="U16">
        <v>2.3262700000000001</v>
      </c>
      <c r="V16">
        <f>-(Table5[[#This Row],[time]]-2)*2</f>
        <v>-0.65254000000000012</v>
      </c>
      <c r="W16">
        <v>78.535399999999996</v>
      </c>
      <c r="X16">
        <v>31.107399999999998</v>
      </c>
      <c r="Y16">
        <f>Table5[[#This Row],[CFNM]]/Table5[[#This Row],[CAREA]]</f>
        <v>0.39609399073538815</v>
      </c>
      <c r="Z16">
        <v>2.3262700000000001</v>
      </c>
      <c r="AA16">
        <f>-(Table6[[#This Row],[time]]-2)*2</f>
        <v>-0.65254000000000012</v>
      </c>
      <c r="AB16">
        <v>86.740399999999994</v>
      </c>
      <c r="AC16">
        <v>44.6691</v>
      </c>
      <c r="AD16">
        <f>Table6[[#This Row],[CFNM]]/Table6[[#This Row],[CAREA]]</f>
        <v>0.51497456779078721</v>
      </c>
      <c r="AE16">
        <v>2.3262700000000001</v>
      </c>
      <c r="AF16">
        <f>-(Table7[[#This Row],[time]]-2)*2</f>
        <v>-0.65254000000000012</v>
      </c>
      <c r="AG16">
        <v>80.070899999999995</v>
      </c>
      <c r="AH16">
        <v>35.545999999999999</v>
      </c>
      <c r="AI16">
        <f>Table7[[#This Row],[CFNM]]/Table7[[#This Row],[CAREA]]</f>
        <v>0.44393156564994274</v>
      </c>
      <c r="AJ16">
        <v>2.3262700000000001</v>
      </c>
      <c r="AK16">
        <f>-(Table8[[#This Row],[time]]-2)*2</f>
        <v>-0.65254000000000012</v>
      </c>
      <c r="AL16">
        <v>81.448400000000007</v>
      </c>
      <c r="AM16">
        <v>37.598999999999997</v>
      </c>
      <c r="AN16">
        <f>Table8[[#This Row],[CFNM]]/Table8[[#This Row],[CAREA]]</f>
        <v>0.46162969438319224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91.543599999999998</v>
      </c>
      <c r="D17">
        <v>18.049700000000001</v>
      </c>
      <c r="E17">
        <f>Table1[[#This Row],[CFNM]]/Table1[[#This Row],[CAREA]]</f>
        <v>0.19717052857873191</v>
      </c>
      <c r="F17">
        <v>2.3684599999999998</v>
      </c>
      <c r="G17">
        <f>-(Table2[[#This Row],[time]]-2)*2</f>
        <v>-0.73691999999999958</v>
      </c>
      <c r="H17">
        <v>98.514499999999998</v>
      </c>
      <c r="I17">
        <v>12.8066</v>
      </c>
      <c r="J17">
        <f>Table2[[#This Row],[CFNM]]/Table2[[#This Row],[CAREA]]</f>
        <v>0.1299971070248542</v>
      </c>
      <c r="K17">
        <v>2.3684599999999998</v>
      </c>
      <c r="L17">
        <f>-(Table3[[#This Row],[time]]-2)*2</f>
        <v>-0.73691999999999958</v>
      </c>
      <c r="M17">
        <v>90.183300000000003</v>
      </c>
      <c r="N17">
        <v>17.9879</v>
      </c>
      <c r="O17">
        <f>Table3[[#This Row],[CFNM]]/Table3[[#This Row],[CAREA]]</f>
        <v>0.1994593234002304</v>
      </c>
      <c r="P17">
        <v>2.3684599999999998</v>
      </c>
      <c r="Q17">
        <f>-(Table4[[#This Row],[time]]-2)*2</f>
        <v>-0.73691999999999958</v>
      </c>
      <c r="R17">
        <v>88.378500000000003</v>
      </c>
      <c r="S17">
        <v>23.250299999999999</v>
      </c>
      <c r="T17">
        <f>Table4[[#This Row],[CFNM]]/Table4[[#This Row],[CAREA]]</f>
        <v>0.26307642695904543</v>
      </c>
      <c r="U17">
        <v>2.3684599999999998</v>
      </c>
      <c r="V17">
        <f>-(Table5[[#This Row],[time]]-2)*2</f>
        <v>-0.73691999999999958</v>
      </c>
      <c r="W17">
        <v>77.3459</v>
      </c>
      <c r="X17">
        <v>33.806100000000001</v>
      </c>
      <c r="Y17">
        <f>Table5[[#This Row],[CFNM]]/Table5[[#This Row],[CAREA]]</f>
        <v>0.43707681984436153</v>
      </c>
      <c r="Z17">
        <v>2.3684599999999998</v>
      </c>
      <c r="AA17">
        <f>-(Table6[[#This Row],[time]]-2)*2</f>
        <v>-0.73691999999999958</v>
      </c>
      <c r="AB17">
        <v>84.795699999999997</v>
      </c>
      <c r="AC17">
        <v>48.258600000000001</v>
      </c>
      <c r="AD17">
        <f>Table6[[#This Row],[CFNM]]/Table6[[#This Row],[CAREA]]</f>
        <v>0.56911612263357703</v>
      </c>
      <c r="AE17">
        <v>2.3684599999999998</v>
      </c>
      <c r="AF17">
        <f>-(Table7[[#This Row],[time]]-2)*2</f>
        <v>-0.73691999999999958</v>
      </c>
      <c r="AG17">
        <v>79.883799999999994</v>
      </c>
      <c r="AH17">
        <v>39.303699999999999</v>
      </c>
      <c r="AI17">
        <f>Table7[[#This Row],[CFNM]]/Table7[[#This Row],[CAREA]]</f>
        <v>0.49201089582618757</v>
      </c>
      <c r="AJ17">
        <v>2.3684599999999998</v>
      </c>
      <c r="AK17">
        <f>-(Table8[[#This Row],[time]]-2)*2</f>
        <v>-0.73691999999999958</v>
      </c>
      <c r="AL17">
        <v>81.139499999999998</v>
      </c>
      <c r="AM17">
        <v>41.270299999999999</v>
      </c>
      <c r="AN17">
        <f>Table8[[#This Row],[CFNM]]/Table8[[#This Row],[CAREA]]</f>
        <v>0.50863389594463859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92.040099999999995</v>
      </c>
      <c r="D18">
        <v>19.550799999999999</v>
      </c>
      <c r="E18">
        <f>Table1[[#This Row],[CFNM]]/Table1[[#This Row],[CAREA]]</f>
        <v>0.21241610993469151</v>
      </c>
      <c r="F18">
        <v>2.4278300000000002</v>
      </c>
      <c r="G18">
        <f>-(Table2[[#This Row],[time]]-2)*2</f>
        <v>-0.85566000000000031</v>
      </c>
      <c r="H18">
        <v>98.880300000000005</v>
      </c>
      <c r="I18">
        <v>14.9267</v>
      </c>
      <c r="J18">
        <f>Table2[[#This Row],[CFNM]]/Table2[[#This Row],[CAREA]]</f>
        <v>0.1509572685357953</v>
      </c>
      <c r="K18">
        <v>2.4278300000000002</v>
      </c>
      <c r="L18">
        <f>-(Table3[[#This Row],[time]]-2)*2</f>
        <v>-0.85566000000000031</v>
      </c>
      <c r="M18">
        <v>89.734099999999998</v>
      </c>
      <c r="N18">
        <v>20.915299999999998</v>
      </c>
      <c r="O18">
        <f>Table3[[#This Row],[CFNM]]/Table3[[#This Row],[CAREA]]</f>
        <v>0.23308084663466841</v>
      </c>
      <c r="P18">
        <v>2.4278300000000002</v>
      </c>
      <c r="Q18">
        <f>-(Table4[[#This Row],[time]]-2)*2</f>
        <v>-0.85566000000000031</v>
      </c>
      <c r="R18">
        <v>87.957599999999999</v>
      </c>
      <c r="S18">
        <v>26.882899999999999</v>
      </c>
      <c r="T18">
        <f>Table4[[#This Row],[CFNM]]/Table4[[#This Row],[CAREA]]</f>
        <v>0.3056347603845489</v>
      </c>
      <c r="U18">
        <v>2.4278300000000002</v>
      </c>
      <c r="V18">
        <f>-(Table5[[#This Row],[time]]-2)*2</f>
        <v>-0.85566000000000031</v>
      </c>
      <c r="W18">
        <v>75.856099999999998</v>
      </c>
      <c r="X18">
        <v>36.319699999999997</v>
      </c>
      <c r="Y18">
        <f>Table5[[#This Row],[CFNM]]/Table5[[#This Row],[CAREA]]</f>
        <v>0.47879735446457172</v>
      </c>
      <c r="Z18">
        <v>2.4278300000000002</v>
      </c>
      <c r="AA18">
        <f>-(Table6[[#This Row],[time]]-2)*2</f>
        <v>-0.85566000000000031</v>
      </c>
      <c r="AB18">
        <v>83.574399999999997</v>
      </c>
      <c r="AC18">
        <v>51.765099999999997</v>
      </c>
      <c r="AD18">
        <f>Table6[[#This Row],[CFNM]]/Table6[[#This Row],[CAREA]]</f>
        <v>0.619389430256155</v>
      </c>
      <c r="AE18">
        <v>2.4278300000000002</v>
      </c>
      <c r="AF18">
        <f>-(Table7[[#This Row],[time]]-2)*2</f>
        <v>-0.85566000000000031</v>
      </c>
      <c r="AG18">
        <v>79.415499999999994</v>
      </c>
      <c r="AH18">
        <v>43.0045</v>
      </c>
      <c r="AI18">
        <f>Table7[[#This Row],[CFNM]]/Table7[[#This Row],[CAREA]]</f>
        <v>0.54151267699630434</v>
      </c>
      <c r="AJ18">
        <v>2.4278300000000002</v>
      </c>
      <c r="AK18">
        <f>-(Table8[[#This Row],[time]]-2)*2</f>
        <v>-0.85566000000000031</v>
      </c>
      <c r="AL18">
        <v>79.974999999999994</v>
      </c>
      <c r="AM18">
        <v>44.822299999999998</v>
      </c>
      <c r="AN18">
        <f>Table8[[#This Row],[CFNM]]/Table8[[#This Row],[CAREA]]</f>
        <v>0.56045389184120042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91.774500000000003</v>
      </c>
      <c r="D19">
        <v>21.013999999999999</v>
      </c>
      <c r="E19">
        <f>Table1[[#This Row],[CFNM]]/Table1[[#This Row],[CAREA]]</f>
        <v>0.22897427934774908</v>
      </c>
      <c r="F19">
        <v>2.4542000000000002</v>
      </c>
      <c r="G19">
        <f>-(Table2[[#This Row],[time]]-2)*2</f>
        <v>-0.90840000000000032</v>
      </c>
      <c r="H19">
        <v>99.896799999999999</v>
      </c>
      <c r="I19">
        <v>17.206399999999999</v>
      </c>
      <c r="J19">
        <f>Table2[[#This Row],[CFNM]]/Table2[[#This Row],[CAREA]]</f>
        <v>0.17224175348960125</v>
      </c>
      <c r="K19">
        <v>2.4542000000000002</v>
      </c>
      <c r="L19">
        <f>-(Table3[[#This Row],[time]]-2)*2</f>
        <v>-0.90840000000000032</v>
      </c>
      <c r="M19">
        <v>89.464100000000002</v>
      </c>
      <c r="N19">
        <v>23.889199999999999</v>
      </c>
      <c r="O19">
        <f>Table3[[#This Row],[CFNM]]/Table3[[#This Row],[CAREA]]</f>
        <v>0.26702554432448322</v>
      </c>
      <c r="P19">
        <v>2.4542000000000002</v>
      </c>
      <c r="Q19">
        <f>-(Table4[[#This Row],[time]]-2)*2</f>
        <v>-0.90840000000000032</v>
      </c>
      <c r="R19">
        <v>87.436599999999999</v>
      </c>
      <c r="S19">
        <v>30.921700000000001</v>
      </c>
      <c r="T19">
        <f>Table4[[#This Row],[CFNM]]/Table4[[#This Row],[CAREA]]</f>
        <v>0.35364709972711661</v>
      </c>
      <c r="U19">
        <v>2.4542000000000002</v>
      </c>
      <c r="V19">
        <f>-(Table5[[#This Row],[time]]-2)*2</f>
        <v>-0.90840000000000032</v>
      </c>
      <c r="W19">
        <v>73.871300000000005</v>
      </c>
      <c r="X19">
        <v>39.806899999999999</v>
      </c>
      <c r="Y19">
        <f>Table5[[#This Row],[CFNM]]/Table5[[#This Row],[CAREA]]</f>
        <v>0.53886827495928724</v>
      </c>
      <c r="Z19">
        <v>2.4542000000000002</v>
      </c>
      <c r="AA19">
        <f>-(Table6[[#This Row],[time]]-2)*2</f>
        <v>-0.90840000000000032</v>
      </c>
      <c r="AB19">
        <v>82.4833</v>
      </c>
      <c r="AC19">
        <v>55.679600000000001</v>
      </c>
      <c r="AD19">
        <f>Table6[[#This Row],[CFNM]]/Table6[[#This Row],[CAREA]]</f>
        <v>0.67504088706441179</v>
      </c>
      <c r="AE19">
        <v>2.4542000000000002</v>
      </c>
      <c r="AF19">
        <f>-(Table7[[#This Row],[time]]-2)*2</f>
        <v>-0.90840000000000032</v>
      </c>
      <c r="AG19">
        <v>78.5578</v>
      </c>
      <c r="AH19">
        <v>46.893099999999997</v>
      </c>
      <c r="AI19">
        <f>Table7[[#This Row],[CFNM]]/Table7[[#This Row],[CAREA]]</f>
        <v>0.59692481204921721</v>
      </c>
      <c r="AJ19">
        <v>2.4542000000000002</v>
      </c>
      <c r="AK19">
        <f>-(Table8[[#This Row],[time]]-2)*2</f>
        <v>-0.90840000000000032</v>
      </c>
      <c r="AL19">
        <v>79.688800000000001</v>
      </c>
      <c r="AM19">
        <v>48.322099999999999</v>
      </c>
      <c r="AN19">
        <f>Table8[[#This Row],[CFNM]]/Table8[[#This Row],[CAREA]]</f>
        <v>0.60638508799228996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90.127300000000005</v>
      </c>
      <c r="D20">
        <v>22.278300000000002</v>
      </c>
      <c r="E20">
        <f>Table1[[#This Row],[CFNM]]/Table1[[#This Row],[CAREA]]</f>
        <v>0.24718703433920688</v>
      </c>
      <c r="F20">
        <v>2.5061499999999999</v>
      </c>
      <c r="G20">
        <f>-(Table2[[#This Row],[time]]-2)*2</f>
        <v>-1.0122999999999998</v>
      </c>
      <c r="H20">
        <v>100.562</v>
      </c>
      <c r="I20">
        <v>19.1815</v>
      </c>
      <c r="J20">
        <f>Table2[[#This Row],[CFNM]]/Table2[[#This Row],[CAREA]]</f>
        <v>0.19074302420397368</v>
      </c>
      <c r="K20">
        <v>2.5061499999999999</v>
      </c>
      <c r="L20">
        <f>-(Table3[[#This Row],[time]]-2)*2</f>
        <v>-1.0122999999999998</v>
      </c>
      <c r="M20">
        <v>88.796099999999996</v>
      </c>
      <c r="N20">
        <v>26.628599999999999</v>
      </c>
      <c r="O20">
        <f>Table3[[#This Row],[CFNM]]/Table3[[#This Row],[CAREA]]</f>
        <v>0.29988479223749692</v>
      </c>
      <c r="P20">
        <v>2.5061499999999999</v>
      </c>
      <c r="Q20">
        <f>-(Table4[[#This Row],[time]]-2)*2</f>
        <v>-1.0122999999999998</v>
      </c>
      <c r="R20">
        <v>87.241200000000006</v>
      </c>
      <c r="S20">
        <v>34.834600000000002</v>
      </c>
      <c r="T20">
        <f>Table4[[#This Row],[CFNM]]/Table4[[#This Row],[CAREA]]</f>
        <v>0.39929070209946677</v>
      </c>
      <c r="U20">
        <v>2.5061499999999999</v>
      </c>
      <c r="V20">
        <f>-(Table5[[#This Row],[time]]-2)*2</f>
        <v>-1.0122999999999998</v>
      </c>
      <c r="W20">
        <v>68.7029</v>
      </c>
      <c r="X20">
        <v>43.863700000000001</v>
      </c>
      <c r="Y20">
        <f>Table5[[#This Row],[CFNM]]/Table5[[#This Row],[CAREA]]</f>
        <v>0.63845485416190584</v>
      </c>
      <c r="Z20">
        <v>2.5061499999999999</v>
      </c>
      <c r="AA20">
        <f>-(Table6[[#This Row],[time]]-2)*2</f>
        <v>-1.0122999999999998</v>
      </c>
      <c r="AB20">
        <v>78.632900000000006</v>
      </c>
      <c r="AC20">
        <v>59.902299999999997</v>
      </c>
      <c r="AD20">
        <f>Table6[[#This Row],[CFNM]]/Table6[[#This Row],[CAREA]]</f>
        <v>0.76179690689266188</v>
      </c>
      <c r="AE20">
        <v>2.5061499999999999</v>
      </c>
      <c r="AF20">
        <f>-(Table7[[#This Row],[time]]-2)*2</f>
        <v>-1.0122999999999998</v>
      </c>
      <c r="AG20">
        <v>77.712999999999994</v>
      </c>
      <c r="AH20">
        <v>50.657600000000002</v>
      </c>
      <c r="AI20">
        <f>Table7[[#This Row],[CFNM]]/Table7[[#This Row],[CAREA]]</f>
        <v>0.65185490201124663</v>
      </c>
      <c r="AJ20">
        <v>2.5061499999999999</v>
      </c>
      <c r="AK20">
        <f>-(Table8[[#This Row],[time]]-2)*2</f>
        <v>-1.0122999999999998</v>
      </c>
      <c r="AL20">
        <v>79.390100000000004</v>
      </c>
      <c r="AM20">
        <v>51.731299999999997</v>
      </c>
      <c r="AN20">
        <f>Table8[[#This Row],[CFNM]]/Table8[[#This Row],[CAREA]]</f>
        <v>0.65160895376123718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90.477400000000003</v>
      </c>
      <c r="D21">
        <v>23.775600000000001</v>
      </c>
      <c r="E21">
        <f>Table1[[#This Row],[CFNM]]/Table1[[#This Row],[CAREA]]</f>
        <v>0.26277943442229773</v>
      </c>
      <c r="F21">
        <v>2.5507599999999999</v>
      </c>
      <c r="G21">
        <f>-(Table2[[#This Row],[time]]-2)*2</f>
        <v>-1.1015199999999998</v>
      </c>
      <c r="H21">
        <v>100.601</v>
      </c>
      <c r="I21">
        <v>21.1812</v>
      </c>
      <c r="J21">
        <f>Table2[[#This Row],[CFNM]]/Table2[[#This Row],[CAREA]]</f>
        <v>0.21054661484478285</v>
      </c>
      <c r="K21">
        <v>2.5507599999999999</v>
      </c>
      <c r="L21">
        <f>-(Table3[[#This Row],[time]]-2)*2</f>
        <v>-1.1015199999999998</v>
      </c>
      <c r="M21">
        <v>88.377300000000005</v>
      </c>
      <c r="N21">
        <v>29.834099999999999</v>
      </c>
      <c r="O21">
        <f>Table3[[#This Row],[CFNM]]/Table3[[#This Row],[CAREA]]</f>
        <v>0.33757650437386066</v>
      </c>
      <c r="P21">
        <v>2.5507599999999999</v>
      </c>
      <c r="Q21">
        <f>-(Table4[[#This Row],[time]]-2)*2</f>
        <v>-1.1015199999999998</v>
      </c>
      <c r="R21">
        <v>86.990799999999993</v>
      </c>
      <c r="S21">
        <v>39.149700000000003</v>
      </c>
      <c r="T21">
        <f>Table4[[#This Row],[CFNM]]/Table4[[#This Row],[CAREA]]</f>
        <v>0.45004414259898756</v>
      </c>
      <c r="U21">
        <v>2.5507599999999999</v>
      </c>
      <c r="V21">
        <f>-(Table5[[#This Row],[time]]-2)*2</f>
        <v>-1.1015199999999998</v>
      </c>
      <c r="W21">
        <v>63.284500000000001</v>
      </c>
      <c r="X21">
        <v>48.2545</v>
      </c>
      <c r="Y21">
        <f>Table5[[#This Row],[CFNM]]/Table5[[#This Row],[CAREA]]</f>
        <v>0.76250108636395952</v>
      </c>
      <c r="Z21">
        <v>2.5507599999999999</v>
      </c>
      <c r="AA21">
        <f>-(Table6[[#This Row],[time]]-2)*2</f>
        <v>-1.1015199999999998</v>
      </c>
      <c r="AB21">
        <v>73.966499999999996</v>
      </c>
      <c r="AC21">
        <v>64.734999999999999</v>
      </c>
      <c r="AD21">
        <f>Table6[[#This Row],[CFNM]]/Table6[[#This Row],[CAREA]]</f>
        <v>0.87519349976002658</v>
      </c>
      <c r="AE21">
        <v>2.5507599999999999</v>
      </c>
      <c r="AF21">
        <f>-(Table7[[#This Row],[time]]-2)*2</f>
        <v>-1.1015199999999998</v>
      </c>
      <c r="AG21">
        <v>76.844899999999996</v>
      </c>
      <c r="AH21">
        <v>54.700299999999999</v>
      </c>
      <c r="AI21">
        <f>Table7[[#This Row],[CFNM]]/Table7[[#This Row],[CAREA]]</f>
        <v>0.71182733011559651</v>
      </c>
      <c r="AJ21">
        <v>2.5507599999999999</v>
      </c>
      <c r="AK21">
        <f>-(Table8[[#This Row],[time]]-2)*2</f>
        <v>-1.1015199999999998</v>
      </c>
      <c r="AL21">
        <v>79.040700000000001</v>
      </c>
      <c r="AM21">
        <v>55.458100000000002</v>
      </c>
      <c r="AN21">
        <f>Table8[[#This Row],[CFNM]]/Table8[[#This Row],[CAREA]]</f>
        <v>0.70163978810916405</v>
      </c>
    </row>
    <row r="22" spans="1:40" x14ac:dyDescent="0.3">
      <c r="A22">
        <v>2.60453</v>
      </c>
      <c r="B22">
        <f>-(Table1[[#This Row],[time]]-2)*2</f>
        <v>-1.20906</v>
      </c>
      <c r="C22">
        <v>90.216899999999995</v>
      </c>
      <c r="D22">
        <v>25.495799999999999</v>
      </c>
      <c r="E22">
        <f>Table1[[#This Row],[CFNM]]/Table1[[#This Row],[CAREA]]</f>
        <v>0.28260558720151102</v>
      </c>
      <c r="F22">
        <v>2.60453</v>
      </c>
      <c r="G22">
        <f>-(Table2[[#This Row],[time]]-2)*2</f>
        <v>-1.20906</v>
      </c>
      <c r="H22">
        <v>101.706</v>
      </c>
      <c r="I22">
        <v>23.011399999999998</v>
      </c>
      <c r="J22">
        <f>Table2[[#This Row],[CFNM]]/Table2[[#This Row],[CAREA]]</f>
        <v>0.22625410496922499</v>
      </c>
      <c r="K22">
        <v>2.60453</v>
      </c>
      <c r="L22">
        <f>-(Table3[[#This Row],[time]]-2)*2</f>
        <v>-1.20906</v>
      </c>
      <c r="M22">
        <v>87.886399999999995</v>
      </c>
      <c r="N22">
        <v>32.923499999999997</v>
      </c>
      <c r="O22">
        <f>Table3[[#This Row],[CFNM]]/Table3[[#This Row],[CAREA]]</f>
        <v>0.37461427479109394</v>
      </c>
      <c r="P22">
        <v>2.60453</v>
      </c>
      <c r="Q22">
        <f>-(Table4[[#This Row],[time]]-2)*2</f>
        <v>-1.20906</v>
      </c>
      <c r="R22">
        <v>86.911000000000001</v>
      </c>
      <c r="S22">
        <v>43.348700000000001</v>
      </c>
      <c r="T22">
        <f>Table4[[#This Row],[CFNM]]/Table4[[#This Row],[CAREA]]</f>
        <v>0.49877115670053274</v>
      </c>
      <c r="U22">
        <v>2.60453</v>
      </c>
      <c r="V22">
        <f>-(Table5[[#This Row],[time]]-2)*2</f>
        <v>-1.20906</v>
      </c>
      <c r="W22">
        <v>57.112299999999998</v>
      </c>
      <c r="X22">
        <v>52.866700000000002</v>
      </c>
      <c r="Y22">
        <f>Table5[[#This Row],[CFNM]]/Table5[[#This Row],[CAREA]]</f>
        <v>0.92566224788705764</v>
      </c>
      <c r="Z22">
        <v>2.60453</v>
      </c>
      <c r="AA22">
        <f>-(Table6[[#This Row],[time]]-2)*2</f>
        <v>-1.20906</v>
      </c>
      <c r="AB22">
        <v>68.419600000000003</v>
      </c>
      <c r="AC22">
        <v>69.902500000000003</v>
      </c>
      <c r="AD22">
        <f>Table6[[#This Row],[CFNM]]/Table6[[#This Row],[CAREA]]</f>
        <v>1.0216736139936509</v>
      </c>
      <c r="AE22">
        <v>2.60453</v>
      </c>
      <c r="AF22">
        <f>-(Table7[[#This Row],[time]]-2)*2</f>
        <v>-1.20906</v>
      </c>
      <c r="AG22">
        <v>75.952500000000001</v>
      </c>
      <c r="AH22">
        <v>58.645200000000003</v>
      </c>
      <c r="AI22">
        <f>Table7[[#This Row],[CFNM]]/Table7[[#This Row],[CAREA]]</f>
        <v>0.77212994963957737</v>
      </c>
      <c r="AJ22">
        <v>2.60453</v>
      </c>
      <c r="AK22">
        <f>-(Table8[[#This Row],[time]]-2)*2</f>
        <v>-1.20906</v>
      </c>
      <c r="AL22">
        <v>77.232100000000003</v>
      </c>
      <c r="AM22">
        <v>59.2562</v>
      </c>
      <c r="AN22">
        <f>Table8[[#This Row],[CFNM]]/Table8[[#This Row],[CAREA]]</f>
        <v>0.76724833327075137</v>
      </c>
    </row>
    <row r="23" spans="1:40" x14ac:dyDescent="0.3">
      <c r="A23">
        <v>2.65273</v>
      </c>
      <c r="B23">
        <f>-(Table1[[#This Row],[time]]-2)*2</f>
        <v>-1.3054600000000001</v>
      </c>
      <c r="C23">
        <v>90.205600000000004</v>
      </c>
      <c r="D23">
        <v>27.694099999999999</v>
      </c>
      <c r="E23">
        <f>Table1[[#This Row],[CFNM]]/Table1[[#This Row],[CAREA]]</f>
        <v>0.3070108729391523</v>
      </c>
      <c r="F23">
        <v>2.65273</v>
      </c>
      <c r="G23">
        <f>-(Table2[[#This Row],[time]]-2)*2</f>
        <v>-1.3054600000000001</v>
      </c>
      <c r="H23">
        <v>101.488</v>
      </c>
      <c r="I23">
        <v>24.584399999999999</v>
      </c>
      <c r="J23">
        <f>Table2[[#This Row],[CFNM]]/Table2[[#This Row],[CAREA]]</f>
        <v>0.24223947658836512</v>
      </c>
      <c r="K23">
        <v>2.65273</v>
      </c>
      <c r="L23">
        <f>-(Table3[[#This Row],[time]]-2)*2</f>
        <v>-1.3054600000000001</v>
      </c>
      <c r="M23">
        <v>87.126300000000001</v>
      </c>
      <c r="N23">
        <v>36.096400000000003</v>
      </c>
      <c r="O23">
        <f>Table3[[#This Row],[CFNM]]/Table3[[#This Row],[CAREA]]</f>
        <v>0.41429970054966186</v>
      </c>
      <c r="P23">
        <v>2.65273</v>
      </c>
      <c r="Q23">
        <f>-(Table4[[#This Row],[time]]-2)*2</f>
        <v>-1.3054600000000001</v>
      </c>
      <c r="R23">
        <v>86.557000000000002</v>
      </c>
      <c r="S23">
        <v>47.445</v>
      </c>
      <c r="T23">
        <f>Table4[[#This Row],[CFNM]]/Table4[[#This Row],[CAREA]]</f>
        <v>0.5481359104405189</v>
      </c>
      <c r="U23">
        <v>2.65273</v>
      </c>
      <c r="V23">
        <f>-(Table5[[#This Row],[time]]-2)*2</f>
        <v>-1.3054600000000001</v>
      </c>
      <c r="W23">
        <v>51.316400000000002</v>
      </c>
      <c r="X23">
        <v>57.548900000000003</v>
      </c>
      <c r="Y23">
        <f>Table5[[#This Row],[CFNM]]/Table5[[#This Row],[CAREA]]</f>
        <v>1.1214524011816884</v>
      </c>
      <c r="Z23">
        <v>2.65273</v>
      </c>
      <c r="AA23">
        <f>-(Table6[[#This Row],[time]]-2)*2</f>
        <v>-1.3054600000000001</v>
      </c>
      <c r="AB23">
        <v>62.743699999999997</v>
      </c>
      <c r="AC23">
        <v>75.201599999999999</v>
      </c>
      <c r="AD23">
        <f>Table6[[#This Row],[CFNM]]/Table6[[#This Row],[CAREA]]</f>
        <v>1.1985522052413231</v>
      </c>
      <c r="AE23">
        <v>2.65273</v>
      </c>
      <c r="AF23">
        <f>-(Table7[[#This Row],[time]]-2)*2</f>
        <v>-1.3054600000000001</v>
      </c>
      <c r="AG23">
        <v>75.112700000000004</v>
      </c>
      <c r="AH23">
        <v>62.611800000000002</v>
      </c>
      <c r="AI23">
        <f>Table7[[#This Row],[CFNM]]/Table7[[#This Row],[CAREA]]</f>
        <v>0.83357142001286066</v>
      </c>
      <c r="AJ23">
        <v>2.65273</v>
      </c>
      <c r="AK23">
        <f>-(Table8[[#This Row],[time]]-2)*2</f>
        <v>-1.3054600000000001</v>
      </c>
      <c r="AL23">
        <v>76.884900000000002</v>
      </c>
      <c r="AM23">
        <v>63.078499999999998</v>
      </c>
      <c r="AN23">
        <f>Table8[[#This Row],[CFNM]]/Table8[[#This Row],[CAREA]]</f>
        <v>0.82042767825671881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90.183499999999995</v>
      </c>
      <c r="D24">
        <v>30.120100000000001</v>
      </c>
      <c r="E24">
        <f>Table1[[#This Row],[CFNM]]/Table1[[#This Row],[CAREA]]</f>
        <v>0.33398681577006883</v>
      </c>
      <c r="F24">
        <v>2.7006199999999998</v>
      </c>
      <c r="G24">
        <f>-(Table2[[#This Row],[time]]-2)*2</f>
        <v>-1.4012399999999996</v>
      </c>
      <c r="H24">
        <v>102.14</v>
      </c>
      <c r="I24">
        <v>26.208200000000001</v>
      </c>
      <c r="J24">
        <f>Table2[[#This Row],[CFNM]]/Table2[[#This Row],[CAREA]]</f>
        <v>0.25659095359310752</v>
      </c>
      <c r="K24">
        <v>2.7006199999999998</v>
      </c>
      <c r="L24">
        <f>-(Table3[[#This Row],[time]]-2)*2</f>
        <v>-1.4012399999999996</v>
      </c>
      <c r="M24">
        <v>85.953800000000001</v>
      </c>
      <c r="N24">
        <v>39.5473</v>
      </c>
      <c r="O24">
        <f>Table3[[#This Row],[CFNM]]/Table3[[#This Row],[CAREA]]</f>
        <v>0.46009949531027133</v>
      </c>
      <c r="P24">
        <v>2.7006199999999998</v>
      </c>
      <c r="Q24">
        <f>-(Table4[[#This Row],[time]]-2)*2</f>
        <v>-1.4012399999999996</v>
      </c>
      <c r="R24">
        <v>86.209900000000005</v>
      </c>
      <c r="S24">
        <v>51.693800000000003</v>
      </c>
      <c r="T24">
        <f>Table4[[#This Row],[CFNM]]/Table4[[#This Row],[CAREA]]</f>
        <v>0.59962718898873568</v>
      </c>
      <c r="U24">
        <v>2.7006199999999998</v>
      </c>
      <c r="V24">
        <f>-(Table5[[#This Row],[time]]-2)*2</f>
        <v>-1.4012399999999996</v>
      </c>
      <c r="W24">
        <v>47.476500000000001</v>
      </c>
      <c r="X24">
        <v>62.281399999999998</v>
      </c>
      <c r="Y24">
        <f>Table5[[#This Row],[CFNM]]/Table5[[#This Row],[CAREA]]</f>
        <v>1.311836382210146</v>
      </c>
      <c r="Z24">
        <v>2.7006199999999998</v>
      </c>
      <c r="AA24">
        <f>-(Table6[[#This Row],[time]]-2)*2</f>
        <v>-1.4012399999999996</v>
      </c>
      <c r="AB24">
        <v>58.229900000000001</v>
      </c>
      <c r="AC24">
        <v>80.567099999999996</v>
      </c>
      <c r="AD24">
        <f>Table6[[#This Row],[CFNM]]/Table6[[#This Row],[CAREA]]</f>
        <v>1.3836036125770437</v>
      </c>
      <c r="AE24">
        <v>2.7006199999999998</v>
      </c>
      <c r="AF24">
        <f>-(Table7[[#This Row],[time]]-2)*2</f>
        <v>-1.4012399999999996</v>
      </c>
      <c r="AG24">
        <v>74.2791</v>
      </c>
      <c r="AH24">
        <v>66.742400000000004</v>
      </c>
      <c r="AI24">
        <f>Table7[[#This Row],[CFNM]]/Table7[[#This Row],[CAREA]]</f>
        <v>0.89853538882404338</v>
      </c>
      <c r="AJ24">
        <v>2.7006199999999998</v>
      </c>
      <c r="AK24">
        <f>-(Table8[[#This Row],[time]]-2)*2</f>
        <v>-1.4012399999999996</v>
      </c>
      <c r="AL24">
        <v>76.593999999999994</v>
      </c>
      <c r="AM24">
        <v>67.085599999999999</v>
      </c>
      <c r="AN24">
        <f>Table8[[#This Row],[CFNM]]/Table8[[#This Row],[CAREA]]</f>
        <v>0.87585972791602484</v>
      </c>
    </row>
    <row r="25" spans="1:40" x14ac:dyDescent="0.3">
      <c r="A25">
        <v>2.75176</v>
      </c>
      <c r="B25">
        <f>-(Table1[[#This Row],[time]]-2)*2</f>
        <v>-1.50352</v>
      </c>
      <c r="C25">
        <v>89.122699999999995</v>
      </c>
      <c r="D25">
        <v>32.857300000000002</v>
      </c>
      <c r="E25">
        <f>Table1[[#This Row],[CFNM]]/Table1[[#This Row],[CAREA]]</f>
        <v>0.36867487183399966</v>
      </c>
      <c r="F25">
        <v>2.75176</v>
      </c>
      <c r="G25">
        <f>-(Table2[[#This Row],[time]]-2)*2</f>
        <v>-1.50352</v>
      </c>
      <c r="H25">
        <v>102.5</v>
      </c>
      <c r="I25">
        <v>27.959599999999998</v>
      </c>
      <c r="J25">
        <f>Table2[[#This Row],[CFNM]]/Table2[[#This Row],[CAREA]]</f>
        <v>0.27277658536585364</v>
      </c>
      <c r="K25">
        <v>2.75176</v>
      </c>
      <c r="L25">
        <f>-(Table3[[#This Row],[time]]-2)*2</f>
        <v>-1.50352</v>
      </c>
      <c r="M25">
        <v>84.897599999999997</v>
      </c>
      <c r="N25">
        <v>43.251300000000001</v>
      </c>
      <c r="O25">
        <f>Table3[[#This Row],[CFNM]]/Table3[[#This Row],[CAREA]]</f>
        <v>0.50945256403007866</v>
      </c>
      <c r="P25">
        <v>2.75176</v>
      </c>
      <c r="Q25">
        <f>-(Table4[[#This Row],[time]]-2)*2</f>
        <v>-1.50352</v>
      </c>
      <c r="R25">
        <v>85.927800000000005</v>
      </c>
      <c r="S25">
        <v>56.102200000000003</v>
      </c>
      <c r="T25">
        <f>Table4[[#This Row],[CFNM]]/Table4[[#This Row],[CAREA]]</f>
        <v>0.65289929452400741</v>
      </c>
      <c r="U25">
        <v>2.75176</v>
      </c>
      <c r="V25">
        <f>-(Table5[[#This Row],[time]]-2)*2</f>
        <v>-1.50352</v>
      </c>
      <c r="W25">
        <v>42.637500000000003</v>
      </c>
      <c r="X25">
        <v>67.010999999999996</v>
      </c>
      <c r="Y25">
        <f>Table5[[#This Row],[CFNM]]/Table5[[#This Row],[CAREA]]</f>
        <v>1.5716446789797711</v>
      </c>
      <c r="Z25">
        <v>2.75176</v>
      </c>
      <c r="AA25">
        <f>-(Table6[[#This Row],[time]]-2)*2</f>
        <v>-1.50352</v>
      </c>
      <c r="AB25">
        <v>55.326999999999998</v>
      </c>
      <c r="AC25">
        <v>85.9739</v>
      </c>
      <c r="AD25">
        <f>Table6[[#This Row],[CFNM]]/Table6[[#This Row],[CAREA]]</f>
        <v>1.553923039384026</v>
      </c>
      <c r="AE25">
        <v>2.75176</v>
      </c>
      <c r="AF25">
        <f>-(Table7[[#This Row],[time]]-2)*2</f>
        <v>-1.50352</v>
      </c>
      <c r="AG25">
        <v>73.536500000000004</v>
      </c>
      <c r="AH25">
        <v>70.834999999999994</v>
      </c>
      <c r="AI25">
        <f>Table7[[#This Row],[CFNM]]/Table7[[#This Row],[CAREA]]</f>
        <v>0.96326314143316571</v>
      </c>
      <c r="AJ25">
        <v>2.75176</v>
      </c>
      <c r="AK25">
        <f>-(Table8[[#This Row],[time]]-2)*2</f>
        <v>-1.50352</v>
      </c>
      <c r="AL25">
        <v>76.245400000000004</v>
      </c>
      <c r="AM25">
        <v>71.279300000000006</v>
      </c>
      <c r="AN25">
        <f>Table8[[#This Row],[CFNM]]/Table8[[#This Row],[CAREA]]</f>
        <v>0.93486689033043313</v>
      </c>
    </row>
    <row r="26" spans="1:40" x14ac:dyDescent="0.3">
      <c r="A26">
        <v>2.80444</v>
      </c>
      <c r="B26">
        <f>-(Table1[[#This Row],[time]]-2)*2</f>
        <v>-1.6088800000000001</v>
      </c>
      <c r="C26">
        <v>87.219099999999997</v>
      </c>
      <c r="D26">
        <v>35.259799999999998</v>
      </c>
      <c r="E26">
        <f>Table1[[#This Row],[CFNM]]/Table1[[#This Row],[CAREA]]</f>
        <v>0.40426695528846318</v>
      </c>
      <c r="F26">
        <v>2.80444</v>
      </c>
      <c r="G26">
        <f>-(Table2[[#This Row],[time]]-2)*2</f>
        <v>-1.6088800000000001</v>
      </c>
      <c r="H26">
        <v>101.303</v>
      </c>
      <c r="I26">
        <v>29.466899999999999</v>
      </c>
      <c r="J26">
        <f>Table2[[#This Row],[CFNM]]/Table2[[#This Row],[CAREA]]</f>
        <v>0.29087884860270674</v>
      </c>
      <c r="K26">
        <v>2.80444</v>
      </c>
      <c r="L26">
        <f>-(Table3[[#This Row],[time]]-2)*2</f>
        <v>-1.6088800000000001</v>
      </c>
      <c r="M26">
        <v>83.945099999999996</v>
      </c>
      <c r="N26">
        <v>46.4846</v>
      </c>
      <c r="O26">
        <f>Table3[[#This Row],[CFNM]]/Table3[[#This Row],[CAREA]]</f>
        <v>0.55375001042347916</v>
      </c>
      <c r="P26">
        <v>2.80444</v>
      </c>
      <c r="Q26">
        <f>-(Table4[[#This Row],[time]]-2)*2</f>
        <v>-1.6088800000000001</v>
      </c>
      <c r="R26">
        <v>85.665199999999999</v>
      </c>
      <c r="S26">
        <v>59.597000000000001</v>
      </c>
      <c r="T26">
        <f>Table4[[#This Row],[CFNM]]/Table4[[#This Row],[CAREA]]</f>
        <v>0.69569673566395696</v>
      </c>
      <c r="U26">
        <v>2.80444</v>
      </c>
      <c r="V26">
        <f>-(Table5[[#This Row],[time]]-2)*2</f>
        <v>-1.6088800000000001</v>
      </c>
      <c r="W26">
        <v>39.974600000000002</v>
      </c>
      <c r="X26">
        <v>70.866100000000003</v>
      </c>
      <c r="Y26">
        <f>Table5[[#This Row],[CFNM]]/Table5[[#This Row],[CAREA]]</f>
        <v>1.7727782141659953</v>
      </c>
      <c r="Z26">
        <v>2.80444</v>
      </c>
      <c r="AA26">
        <f>-(Table6[[#This Row],[time]]-2)*2</f>
        <v>-1.6088800000000001</v>
      </c>
      <c r="AB26">
        <v>53.010399999999997</v>
      </c>
      <c r="AC26">
        <v>90.550700000000006</v>
      </c>
      <c r="AD26">
        <f>Table6[[#This Row],[CFNM]]/Table6[[#This Row],[CAREA]]</f>
        <v>1.7081685857869402</v>
      </c>
      <c r="AE26">
        <v>2.80444</v>
      </c>
      <c r="AF26">
        <f>-(Table7[[#This Row],[time]]-2)*2</f>
        <v>-1.6088800000000001</v>
      </c>
      <c r="AG26">
        <v>72.918499999999995</v>
      </c>
      <c r="AH26">
        <v>74.194500000000005</v>
      </c>
      <c r="AI26">
        <f>Table7[[#This Row],[CFNM]]/Table7[[#This Row],[CAREA]]</f>
        <v>1.0174989885968584</v>
      </c>
      <c r="AJ26">
        <v>2.80444</v>
      </c>
      <c r="AK26">
        <f>-(Table8[[#This Row],[time]]-2)*2</f>
        <v>-1.6088800000000001</v>
      </c>
      <c r="AL26">
        <v>75.881699999999995</v>
      </c>
      <c r="AM26">
        <v>74.787199999999999</v>
      </c>
      <c r="AN26">
        <f>Table8[[#This Row],[CFNM]]/Table8[[#This Row],[CAREA]]</f>
        <v>0.98557623247765935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84.619299999999996</v>
      </c>
      <c r="D27">
        <v>38.115200000000002</v>
      </c>
      <c r="E27">
        <f>Table1[[#This Row],[CFNM]]/Table1[[#This Row],[CAREA]]</f>
        <v>0.45043152094144012</v>
      </c>
      <c r="F27">
        <v>2.8583699999999999</v>
      </c>
      <c r="G27">
        <f>-(Table2[[#This Row],[time]]-2)*2</f>
        <v>-1.7167399999999997</v>
      </c>
      <c r="H27">
        <v>100.139</v>
      </c>
      <c r="I27">
        <v>31.372599999999998</v>
      </c>
      <c r="J27">
        <f>Table2[[#This Row],[CFNM]]/Table2[[#This Row],[CAREA]]</f>
        <v>0.31329052616862563</v>
      </c>
      <c r="K27">
        <v>2.8583699999999999</v>
      </c>
      <c r="L27">
        <f>-(Table3[[#This Row],[time]]-2)*2</f>
        <v>-1.7167399999999997</v>
      </c>
      <c r="M27">
        <v>82.890600000000006</v>
      </c>
      <c r="N27">
        <v>50.257800000000003</v>
      </c>
      <c r="O27">
        <f>Table3[[#This Row],[CFNM]]/Table3[[#This Row],[CAREA]]</f>
        <v>0.60631482942577319</v>
      </c>
      <c r="P27">
        <v>2.8583699999999999</v>
      </c>
      <c r="Q27">
        <f>-(Table4[[#This Row],[time]]-2)*2</f>
        <v>-1.7167399999999997</v>
      </c>
      <c r="R27">
        <v>85.339299999999994</v>
      </c>
      <c r="S27">
        <v>63.9161</v>
      </c>
      <c r="T27">
        <f>Table4[[#This Row],[CFNM]]/Table4[[#This Row],[CAREA]]</f>
        <v>0.74896442787789452</v>
      </c>
      <c r="U27">
        <v>2.8583699999999999</v>
      </c>
      <c r="V27">
        <f>-(Table5[[#This Row],[time]]-2)*2</f>
        <v>-1.7167399999999997</v>
      </c>
      <c r="W27">
        <v>38.573700000000002</v>
      </c>
      <c r="X27">
        <v>75.171700000000001</v>
      </c>
      <c r="Y27">
        <f>Table5[[#This Row],[CFNM]]/Table5[[#This Row],[CAREA]]</f>
        <v>1.9487811643684685</v>
      </c>
      <c r="Z27">
        <v>2.8583699999999999</v>
      </c>
      <c r="AA27">
        <f>-(Table6[[#This Row],[time]]-2)*2</f>
        <v>-1.7167399999999997</v>
      </c>
      <c r="AB27">
        <v>50.180900000000001</v>
      </c>
      <c r="AC27">
        <v>95.392099999999999</v>
      </c>
      <c r="AD27">
        <f>Table6[[#This Row],[CFNM]]/Table6[[#This Row],[CAREA]]</f>
        <v>1.9009643111223593</v>
      </c>
      <c r="AE27">
        <v>2.8583699999999999</v>
      </c>
      <c r="AF27">
        <f>-(Table7[[#This Row],[time]]-2)*2</f>
        <v>-1.7167399999999997</v>
      </c>
      <c r="AG27">
        <v>72.222200000000001</v>
      </c>
      <c r="AH27">
        <v>78.081400000000002</v>
      </c>
      <c r="AI27">
        <f>Table7[[#This Row],[CFNM]]/Table7[[#This Row],[CAREA]]</f>
        <v>1.0811274095776644</v>
      </c>
      <c r="AJ27">
        <v>2.8583699999999999</v>
      </c>
      <c r="AK27">
        <f>-(Table8[[#This Row],[time]]-2)*2</f>
        <v>-1.7167399999999997</v>
      </c>
      <c r="AL27">
        <v>75.565299999999993</v>
      </c>
      <c r="AM27">
        <v>78.888300000000001</v>
      </c>
      <c r="AN27">
        <f>Table8[[#This Row],[CFNM]]/Table8[[#This Row],[CAREA]]</f>
        <v>1.0439752108441309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82.856399999999994</v>
      </c>
      <c r="D28">
        <v>40.691800000000001</v>
      </c>
      <c r="E28">
        <f>Table1[[#This Row],[CFNM]]/Table1[[#This Row],[CAREA]]</f>
        <v>0.49111233411058175</v>
      </c>
      <c r="F28">
        <v>2.9134199999999999</v>
      </c>
      <c r="G28">
        <f>-(Table2[[#This Row],[time]]-2)*2</f>
        <v>-1.8268399999999998</v>
      </c>
      <c r="H28">
        <v>99.842500000000001</v>
      </c>
      <c r="I28">
        <v>33.572600000000001</v>
      </c>
      <c r="J28">
        <f>Table2[[#This Row],[CFNM]]/Table2[[#This Row],[CAREA]]</f>
        <v>0.33625560257405412</v>
      </c>
      <c r="K28">
        <v>2.9134199999999999</v>
      </c>
      <c r="L28">
        <f>-(Table3[[#This Row],[time]]-2)*2</f>
        <v>-1.8268399999999998</v>
      </c>
      <c r="M28">
        <v>82.197400000000002</v>
      </c>
      <c r="N28">
        <v>54.071899999999999</v>
      </c>
      <c r="O28">
        <f>Table3[[#This Row],[CFNM]]/Table3[[#This Row],[CAREA]]</f>
        <v>0.65782980970200999</v>
      </c>
      <c r="P28">
        <v>2.9134199999999999</v>
      </c>
      <c r="Q28">
        <f>-(Table4[[#This Row],[time]]-2)*2</f>
        <v>-1.8268399999999998</v>
      </c>
      <c r="R28">
        <v>84.9495</v>
      </c>
      <c r="S28">
        <v>67.937799999999996</v>
      </c>
      <c r="T28">
        <f>Table4[[#This Row],[CFNM]]/Table4[[#This Row],[CAREA]]</f>
        <v>0.79974337694748054</v>
      </c>
      <c r="U28">
        <v>2.9134199999999999</v>
      </c>
      <c r="V28">
        <f>-(Table5[[#This Row],[time]]-2)*2</f>
        <v>-1.8268399999999998</v>
      </c>
      <c r="W28">
        <v>37.0685</v>
      </c>
      <c r="X28">
        <v>79.701999999999998</v>
      </c>
      <c r="Y28">
        <f>Table5[[#This Row],[CFNM]]/Table5[[#This Row],[CAREA]]</f>
        <v>2.150127466717024</v>
      </c>
      <c r="Z28">
        <v>2.9134199999999999</v>
      </c>
      <c r="AA28">
        <f>-(Table6[[#This Row],[time]]-2)*2</f>
        <v>-1.8268399999999998</v>
      </c>
      <c r="AB28">
        <v>47.759300000000003</v>
      </c>
      <c r="AC28">
        <v>100.117</v>
      </c>
      <c r="AD28">
        <f>Table6[[#This Row],[CFNM]]/Table6[[#This Row],[CAREA]]</f>
        <v>2.09628281821551</v>
      </c>
      <c r="AE28">
        <v>2.9134199999999999</v>
      </c>
      <c r="AF28">
        <f>-(Table7[[#This Row],[time]]-2)*2</f>
        <v>-1.8268399999999998</v>
      </c>
      <c r="AG28">
        <v>71.6554</v>
      </c>
      <c r="AH28">
        <v>81.702200000000005</v>
      </c>
      <c r="AI28">
        <f>Table7[[#This Row],[CFNM]]/Table7[[#This Row],[CAREA]]</f>
        <v>1.1402099492850504</v>
      </c>
      <c r="AJ28">
        <v>2.9134199999999999</v>
      </c>
      <c r="AK28">
        <f>-(Table8[[#This Row],[time]]-2)*2</f>
        <v>-1.8268399999999998</v>
      </c>
      <c r="AL28">
        <v>75.240200000000002</v>
      </c>
      <c r="AM28">
        <v>82.701700000000002</v>
      </c>
      <c r="AN28">
        <f>Table8[[#This Row],[CFNM]]/Table8[[#This Row],[CAREA]]</f>
        <v>1.099169061219933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81.377499999999998</v>
      </c>
      <c r="D29">
        <v>44.137999999999998</v>
      </c>
      <c r="E29">
        <f>Table1[[#This Row],[CFNM]]/Table1[[#This Row],[CAREA]]</f>
        <v>0.5423857945992443</v>
      </c>
      <c r="F29">
        <v>2.9619599999999999</v>
      </c>
      <c r="G29">
        <f>-(Table2[[#This Row],[time]]-2)*2</f>
        <v>-1.9239199999999999</v>
      </c>
      <c r="H29">
        <v>99.662499999999994</v>
      </c>
      <c r="I29">
        <v>36.154499999999999</v>
      </c>
      <c r="J29">
        <f>Table2[[#This Row],[CFNM]]/Table2[[#This Row],[CAREA]]</f>
        <v>0.36276934654458798</v>
      </c>
      <c r="K29">
        <v>2.9619599999999999</v>
      </c>
      <c r="L29">
        <f>-(Table3[[#This Row],[time]]-2)*2</f>
        <v>-1.9239199999999999</v>
      </c>
      <c r="M29">
        <v>81.359800000000007</v>
      </c>
      <c r="N29">
        <v>59.183100000000003</v>
      </c>
      <c r="O29">
        <f>Table3[[#This Row],[CFNM]]/Table3[[#This Row],[CAREA]]</f>
        <v>0.72742435453381149</v>
      </c>
      <c r="P29">
        <v>2.9619599999999999</v>
      </c>
      <c r="Q29">
        <f>-(Table4[[#This Row],[time]]-2)*2</f>
        <v>-1.9239199999999999</v>
      </c>
      <c r="R29">
        <v>84.536600000000007</v>
      </c>
      <c r="S29">
        <v>72.641599999999997</v>
      </c>
      <c r="T29">
        <f>Table4[[#This Row],[CFNM]]/Table4[[#This Row],[CAREA]]</f>
        <v>0.859291715067793</v>
      </c>
      <c r="U29">
        <v>2.9619599999999999</v>
      </c>
      <c r="V29">
        <f>-(Table5[[#This Row],[time]]-2)*2</f>
        <v>-1.9239199999999999</v>
      </c>
      <c r="W29">
        <v>35.583100000000002</v>
      </c>
      <c r="X29">
        <v>84.538600000000002</v>
      </c>
      <c r="Y29">
        <f>Table5[[#This Row],[CFNM]]/Table5[[#This Row],[CAREA]]</f>
        <v>2.3758076165370641</v>
      </c>
      <c r="Z29">
        <v>2.9619599999999999</v>
      </c>
      <c r="AA29">
        <f>-(Table6[[#This Row],[time]]-2)*2</f>
        <v>-1.9239199999999999</v>
      </c>
      <c r="AB29">
        <v>45.042400000000001</v>
      </c>
      <c r="AC29">
        <v>106.154</v>
      </c>
      <c r="AD29">
        <f>Table6[[#This Row],[CFNM]]/Table6[[#This Row],[CAREA]]</f>
        <v>2.356757188782125</v>
      </c>
      <c r="AE29">
        <v>2.9619599999999999</v>
      </c>
      <c r="AF29">
        <f>-(Table7[[#This Row],[time]]-2)*2</f>
        <v>-1.9239199999999999</v>
      </c>
      <c r="AG29">
        <v>70.878600000000006</v>
      </c>
      <c r="AH29">
        <v>86.278300000000002</v>
      </c>
      <c r="AI29">
        <f>Table7[[#This Row],[CFNM]]/Table7[[#This Row],[CAREA]]</f>
        <v>1.2172686819434921</v>
      </c>
      <c r="AJ29">
        <v>2.9619599999999999</v>
      </c>
      <c r="AK29">
        <f>-(Table8[[#This Row],[time]]-2)*2</f>
        <v>-1.9239199999999999</v>
      </c>
      <c r="AL29">
        <v>74.741</v>
      </c>
      <c r="AM29">
        <v>87.432299999999998</v>
      </c>
      <c r="AN29">
        <f>Table8[[#This Row],[CFNM]]/Table8[[#This Row],[CAREA]]</f>
        <v>1.1698037221872868</v>
      </c>
    </row>
    <row r="30" spans="1:40" x14ac:dyDescent="0.3">
      <c r="A30">
        <v>3</v>
      </c>
      <c r="B30">
        <f>-(Table1[[#This Row],[time]]-2)*2</f>
        <v>-2</v>
      </c>
      <c r="C30">
        <v>80.456699999999998</v>
      </c>
      <c r="D30">
        <v>46.003900000000002</v>
      </c>
      <c r="E30">
        <f>Table1[[#This Row],[CFNM]]/Table1[[#This Row],[CAREA]]</f>
        <v>0.57178457480856171</v>
      </c>
      <c r="F30">
        <v>3</v>
      </c>
      <c r="G30">
        <f>-(Table2[[#This Row],[time]]-2)*2</f>
        <v>-2</v>
      </c>
      <c r="H30">
        <v>98.879900000000006</v>
      </c>
      <c r="I30">
        <v>37.594000000000001</v>
      </c>
      <c r="J30">
        <f>Table2[[#This Row],[CFNM]]/Table2[[#This Row],[CAREA]]</f>
        <v>0.38019860456978616</v>
      </c>
      <c r="K30">
        <v>3</v>
      </c>
      <c r="L30">
        <f>-(Table3[[#This Row],[time]]-2)*2</f>
        <v>-2</v>
      </c>
      <c r="M30">
        <v>80.945400000000006</v>
      </c>
      <c r="N30">
        <v>61.918399999999998</v>
      </c>
      <c r="O30">
        <f>Table3[[#This Row],[CFNM]]/Table3[[#This Row],[CAREA]]</f>
        <v>0.76494031779446381</v>
      </c>
      <c r="P30">
        <v>3</v>
      </c>
      <c r="Q30">
        <f>-(Table4[[#This Row],[time]]-2)*2</f>
        <v>-2</v>
      </c>
      <c r="R30">
        <v>84.2577</v>
      </c>
      <c r="S30">
        <v>75.382499999999993</v>
      </c>
      <c r="T30">
        <f>Table4[[#This Row],[CFNM]]/Table4[[#This Row],[CAREA]]</f>
        <v>0.89466600678632335</v>
      </c>
      <c r="U30">
        <v>3</v>
      </c>
      <c r="V30">
        <f>-(Table5[[#This Row],[time]]-2)*2</f>
        <v>-2</v>
      </c>
      <c r="W30">
        <v>33.838000000000001</v>
      </c>
      <c r="X30">
        <v>87.419799999999995</v>
      </c>
      <c r="Y30">
        <f>Table5[[#This Row],[CFNM]]/Table5[[#This Row],[CAREA]]</f>
        <v>2.5834801111176779</v>
      </c>
      <c r="Z30">
        <v>3</v>
      </c>
      <c r="AA30">
        <f>-(Table6[[#This Row],[time]]-2)*2</f>
        <v>-2</v>
      </c>
      <c r="AB30">
        <v>43.083300000000001</v>
      </c>
      <c r="AC30">
        <v>110.31100000000001</v>
      </c>
      <c r="AD30">
        <f>Table6[[#This Row],[CFNM]]/Table6[[#This Row],[CAREA]]</f>
        <v>2.5604120390035119</v>
      </c>
      <c r="AE30">
        <v>3</v>
      </c>
      <c r="AF30">
        <f>-(Table7[[#This Row],[time]]-2)*2</f>
        <v>-2</v>
      </c>
      <c r="AG30">
        <v>70.468100000000007</v>
      </c>
      <c r="AH30">
        <v>89.034599999999998</v>
      </c>
      <c r="AI30">
        <f>Table7[[#This Row],[CFNM]]/Table7[[#This Row],[CAREA]]</f>
        <v>1.263473827164348</v>
      </c>
      <c r="AJ30">
        <v>3</v>
      </c>
      <c r="AK30">
        <f>-(Table8[[#This Row],[time]]-2)*2</f>
        <v>-2</v>
      </c>
      <c r="AL30">
        <v>74.473600000000005</v>
      </c>
      <c r="AM30">
        <v>90.308099999999996</v>
      </c>
      <c r="AN30">
        <f>Table8[[#This Row],[CFNM]]/Table8[[#This Row],[CAREA]]</f>
        <v>1.2126189683324022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80.561000000000007</v>
      </c>
      <c r="D38">
        <v>3.9823499999999998</v>
      </c>
      <c r="E38" s="1">
        <f>Table110[[#This Row],[CFNM]]/Table110[[#This Row],[CAREA]]</f>
        <v>4.9432727994935512E-2</v>
      </c>
      <c r="F38">
        <v>2</v>
      </c>
      <c r="G38">
        <f>(Table211[[#This Row],[time]]-2)*2</f>
        <v>0</v>
      </c>
      <c r="H38">
        <v>87.831800000000001</v>
      </c>
      <c r="I38">
        <v>3.84921E-3</v>
      </c>
      <c r="J38" s="1">
        <f>Table211[[#This Row],[CFNM]]/Table211[[#This Row],[CAREA]]</f>
        <v>4.382478783310828E-5</v>
      </c>
      <c r="K38">
        <v>2</v>
      </c>
      <c r="L38">
        <f>(Table312[[#This Row],[time]]-2)*2</f>
        <v>0</v>
      </c>
      <c r="M38">
        <v>85.166700000000006</v>
      </c>
      <c r="N38">
        <v>3.7005300000000001E-3</v>
      </c>
      <c r="O38">
        <f>Table312[[#This Row],[CFNM]]/Table312[[#This Row],[CAREA]]</f>
        <v>4.3450433091807004E-5</v>
      </c>
      <c r="P38">
        <v>2</v>
      </c>
      <c r="Q38">
        <f>(Table413[[#This Row],[time]]-2)*2</f>
        <v>0</v>
      </c>
      <c r="R38">
        <v>79.101699999999994</v>
      </c>
      <c r="S38">
        <v>4.5258399999999997E-3</v>
      </c>
      <c r="T38">
        <f>Table413[[#This Row],[CFNM]]/Table413[[#This Row],[CAREA]]</f>
        <v>5.7215458074858061E-5</v>
      </c>
      <c r="U38">
        <v>2</v>
      </c>
      <c r="V38">
        <f>(Table514[[#This Row],[time]]-2)*2</f>
        <v>0</v>
      </c>
      <c r="W38">
        <v>83.227800000000002</v>
      </c>
      <c r="X38">
        <v>3.5063800000000001</v>
      </c>
      <c r="Y38">
        <f>Table514[[#This Row],[CFNM]]/Table514[[#This Row],[CAREA]]</f>
        <v>4.2129913322231274E-2</v>
      </c>
      <c r="Z38">
        <v>2</v>
      </c>
      <c r="AA38">
        <f>(Table615[[#This Row],[time]]-2)*2</f>
        <v>0</v>
      </c>
      <c r="AB38">
        <v>83.949600000000004</v>
      </c>
      <c r="AC38">
        <v>6.2742100000000001</v>
      </c>
      <c r="AD38">
        <f>Table615[[#This Row],[CFNM]]/Table615[[#This Row],[CAREA]]</f>
        <v>7.4737818881805265E-2</v>
      </c>
      <c r="AE38">
        <v>2</v>
      </c>
      <c r="AF38">
        <f>(Table716[[#This Row],[time]]-2)*2</f>
        <v>0</v>
      </c>
      <c r="AG38">
        <v>78.459999999999994</v>
      </c>
      <c r="AH38">
        <v>14.707599999999999</v>
      </c>
      <c r="AI38">
        <f>Table716[[#This Row],[CFNM]]/Table716[[#This Row],[CAREA]]</f>
        <v>0.1874534794799898</v>
      </c>
      <c r="AJ38">
        <v>2</v>
      </c>
      <c r="AK38">
        <f>(Table817[[#This Row],[time]]-2)*2</f>
        <v>0</v>
      </c>
      <c r="AL38">
        <v>83.006</v>
      </c>
      <c r="AM38">
        <v>14.6488</v>
      </c>
      <c r="AN38">
        <f>Table817[[#This Row],[CFNM]]/Table817[[#This Row],[CAREA]]</f>
        <v>0.17647880876081246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89.714799999999997</v>
      </c>
      <c r="D39">
        <v>8.7960100000000008</v>
      </c>
      <c r="E39">
        <f>Table110[[#This Row],[CFNM]]/Table110[[#This Row],[CAREA]]</f>
        <v>9.8044135415784259E-2</v>
      </c>
      <c r="F39">
        <v>2.0512600000000001</v>
      </c>
      <c r="G39">
        <f>(Table211[[#This Row],[time]]-2)*2</f>
        <v>0.10252000000000017</v>
      </c>
      <c r="H39">
        <v>95.691699999999997</v>
      </c>
      <c r="I39">
        <v>2.4576099999999999</v>
      </c>
      <c r="J39">
        <f>Table211[[#This Row],[CFNM]]/Table211[[#This Row],[CAREA]]</f>
        <v>2.5682582710935223E-2</v>
      </c>
      <c r="K39">
        <v>2.0512600000000001</v>
      </c>
      <c r="L39">
        <f>(Table312[[#This Row],[time]]-2)*2</f>
        <v>0.10252000000000017</v>
      </c>
      <c r="M39">
        <v>87.855000000000004</v>
      </c>
      <c r="N39">
        <v>1.5753600000000001</v>
      </c>
      <c r="O39">
        <f>Table312[[#This Row],[CFNM]]/Table312[[#This Row],[CAREA]]</f>
        <v>1.7931364179614138E-2</v>
      </c>
      <c r="P39">
        <v>2.0512600000000001</v>
      </c>
      <c r="Q39">
        <f>(Table413[[#This Row],[time]]-2)*2</f>
        <v>0.10252000000000017</v>
      </c>
      <c r="R39">
        <v>85.348600000000005</v>
      </c>
      <c r="S39">
        <v>3.7911800000000002</v>
      </c>
      <c r="T39">
        <f>Table413[[#This Row],[CFNM]]/Table413[[#This Row],[CAREA]]</f>
        <v>4.4419943619461832E-2</v>
      </c>
      <c r="U39">
        <v>2.0512600000000001</v>
      </c>
      <c r="V39">
        <f>(Table514[[#This Row],[time]]-2)*2</f>
        <v>0.10252000000000017</v>
      </c>
      <c r="W39">
        <v>82.387</v>
      </c>
      <c r="X39">
        <v>2.6195499999999998</v>
      </c>
      <c r="Y39">
        <f>Table514[[#This Row],[CFNM]]/Table514[[#This Row],[CAREA]]</f>
        <v>3.1795671647225895E-2</v>
      </c>
      <c r="Z39">
        <v>2.0512600000000001</v>
      </c>
      <c r="AA39">
        <f>(Table615[[#This Row],[time]]-2)*2</f>
        <v>0.10252000000000017</v>
      </c>
      <c r="AB39">
        <v>88.409300000000002</v>
      </c>
      <c r="AC39">
        <v>7.7527999999999997</v>
      </c>
      <c r="AD39">
        <f>Table615[[#This Row],[CFNM]]/Table615[[#This Row],[CAREA]]</f>
        <v>8.7692131936346063E-2</v>
      </c>
      <c r="AE39">
        <v>2.0512600000000001</v>
      </c>
      <c r="AF39">
        <f>(Table716[[#This Row],[time]]-2)*2</f>
        <v>0.10252000000000017</v>
      </c>
      <c r="AG39">
        <v>78.622600000000006</v>
      </c>
      <c r="AH39">
        <v>18.8919</v>
      </c>
      <c r="AI39">
        <f>Table716[[#This Row],[CFNM]]/Table716[[#This Row],[CAREA]]</f>
        <v>0.24028587200118029</v>
      </c>
      <c r="AJ39">
        <v>2.0512600000000001</v>
      </c>
      <c r="AK39">
        <f>(Table817[[#This Row],[time]]-2)*2</f>
        <v>0.10252000000000017</v>
      </c>
      <c r="AL39">
        <v>83.359899999999996</v>
      </c>
      <c r="AM39">
        <v>18.1755</v>
      </c>
      <c r="AN39">
        <f>Table817[[#This Row],[CFNM]]/Table817[[#This Row],[CAREA]]</f>
        <v>0.21803648996699854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88.610299999999995</v>
      </c>
      <c r="D40">
        <v>8.0322999999999993</v>
      </c>
      <c r="E40">
        <f>Table110[[#This Row],[CFNM]]/Table110[[#This Row],[CAREA]]</f>
        <v>9.0647475519211651E-2</v>
      </c>
      <c r="F40">
        <v>2.1153300000000002</v>
      </c>
      <c r="G40">
        <f>(Table211[[#This Row],[time]]-2)*2</f>
        <v>0.23066000000000031</v>
      </c>
      <c r="H40">
        <v>95.044600000000003</v>
      </c>
      <c r="I40">
        <v>1.4552799999999999</v>
      </c>
      <c r="J40">
        <f>Table211[[#This Row],[CFNM]]/Table211[[#This Row],[CAREA]]</f>
        <v>1.5311548473032659E-2</v>
      </c>
      <c r="K40">
        <v>2.1153300000000002</v>
      </c>
      <c r="L40">
        <f>(Table312[[#This Row],[time]]-2)*2</f>
        <v>0.23066000000000031</v>
      </c>
      <c r="M40">
        <v>85.990700000000004</v>
      </c>
      <c r="N40">
        <v>0.15828600000000001</v>
      </c>
      <c r="O40">
        <f>Table312[[#This Row],[CFNM]]/Table312[[#This Row],[CAREA]]</f>
        <v>1.8407339398330285E-3</v>
      </c>
      <c r="P40">
        <v>2.1153300000000002</v>
      </c>
      <c r="Q40">
        <f>(Table413[[#This Row],[time]]-2)*2</f>
        <v>0.23066000000000031</v>
      </c>
      <c r="R40">
        <v>83.669200000000004</v>
      </c>
      <c r="S40">
        <v>2.0204499999999999</v>
      </c>
      <c r="T40">
        <f>Table413[[#This Row],[CFNM]]/Table413[[#This Row],[CAREA]]</f>
        <v>2.4148073604145847E-2</v>
      </c>
      <c r="U40">
        <v>2.1153300000000002</v>
      </c>
      <c r="V40">
        <f>(Table514[[#This Row],[time]]-2)*2</f>
        <v>0.23066000000000031</v>
      </c>
      <c r="W40">
        <v>80.822500000000005</v>
      </c>
      <c r="X40">
        <v>0.798566</v>
      </c>
      <c r="Y40">
        <f>Table514[[#This Row],[CFNM]]/Table514[[#This Row],[CAREA]]</f>
        <v>9.8804911998515259E-3</v>
      </c>
      <c r="Z40">
        <v>2.1153300000000002</v>
      </c>
      <c r="AA40">
        <f>(Table615[[#This Row],[time]]-2)*2</f>
        <v>0.23066000000000031</v>
      </c>
      <c r="AB40">
        <v>87.745999999999995</v>
      </c>
      <c r="AC40">
        <v>4.0018599999999998</v>
      </c>
      <c r="AD40">
        <f>Table615[[#This Row],[CFNM]]/Table615[[#This Row],[CAREA]]</f>
        <v>4.5607321131447588E-2</v>
      </c>
      <c r="AE40">
        <v>2.1153300000000002</v>
      </c>
      <c r="AF40">
        <f>(Table716[[#This Row],[time]]-2)*2</f>
        <v>0.23066000000000031</v>
      </c>
      <c r="AG40">
        <v>78.344800000000006</v>
      </c>
      <c r="AH40">
        <v>18.430199999999999</v>
      </c>
      <c r="AI40">
        <f>Table716[[#This Row],[CFNM]]/Table716[[#This Row],[CAREA]]</f>
        <v>0.23524471311433556</v>
      </c>
      <c r="AJ40">
        <v>2.1153300000000002</v>
      </c>
      <c r="AK40">
        <f>(Table817[[#This Row],[time]]-2)*2</f>
        <v>0.23066000000000031</v>
      </c>
      <c r="AL40">
        <v>83.611800000000002</v>
      </c>
      <c r="AM40">
        <v>17.4115</v>
      </c>
      <c r="AN40">
        <f>Table817[[#This Row],[CFNM]]/Table817[[#This Row],[CAREA]]</f>
        <v>0.20824213807142053</v>
      </c>
    </row>
    <row r="41" spans="1:40" x14ac:dyDescent="0.3">
      <c r="A41">
        <v>2.16533</v>
      </c>
      <c r="B41">
        <f>(Table110[[#This Row],[time]]-2)*2</f>
        <v>0.33065999999999995</v>
      </c>
      <c r="C41">
        <v>88.148899999999998</v>
      </c>
      <c r="D41">
        <v>7.7997500000000004</v>
      </c>
      <c r="E41">
        <f>Table110[[#This Row],[CFNM]]/Table110[[#This Row],[CAREA]]</f>
        <v>8.8483804108729663E-2</v>
      </c>
      <c r="F41">
        <v>2.16533</v>
      </c>
      <c r="G41">
        <f>(Table211[[#This Row],[time]]-2)*2</f>
        <v>0.33065999999999995</v>
      </c>
      <c r="H41">
        <v>94.421899999999994</v>
      </c>
      <c r="I41">
        <v>1.0825400000000001</v>
      </c>
      <c r="J41">
        <f>Table211[[#This Row],[CFNM]]/Table211[[#This Row],[CAREA]]</f>
        <v>1.1464924980327659E-2</v>
      </c>
      <c r="K41">
        <v>2.16533</v>
      </c>
      <c r="L41">
        <f>(Table312[[#This Row],[time]]-2)*2</f>
        <v>0.33065999999999995</v>
      </c>
      <c r="M41">
        <v>85.396799999999999</v>
      </c>
      <c r="N41">
        <v>5.3080100000000002E-3</v>
      </c>
      <c r="O41">
        <f>Table312[[#This Row],[CFNM]]/Table312[[#This Row],[CAREA]]</f>
        <v>6.2157012909148829E-5</v>
      </c>
      <c r="P41">
        <v>2.16533</v>
      </c>
      <c r="Q41">
        <f>(Table413[[#This Row],[time]]-2)*2</f>
        <v>0.33065999999999995</v>
      </c>
      <c r="R41">
        <v>82.974900000000005</v>
      </c>
      <c r="S41">
        <v>1.48584</v>
      </c>
      <c r="T41">
        <f>Table413[[#This Row],[CFNM]]/Table413[[#This Row],[CAREA]]</f>
        <v>1.7907102027239562E-2</v>
      </c>
      <c r="U41">
        <v>2.16533</v>
      </c>
      <c r="V41">
        <f>(Table514[[#This Row],[time]]-2)*2</f>
        <v>0.33065999999999995</v>
      </c>
      <c r="W41">
        <v>80.510199999999998</v>
      </c>
      <c r="X41">
        <v>0.56572299999999998</v>
      </c>
      <c r="Y41">
        <f>Table514[[#This Row],[CFNM]]/Table514[[#This Row],[CAREA]]</f>
        <v>7.0267245640925E-3</v>
      </c>
      <c r="Z41">
        <v>2.16533</v>
      </c>
      <c r="AA41">
        <f>(Table615[[#This Row],[time]]-2)*2</f>
        <v>0.33065999999999995</v>
      </c>
      <c r="AB41">
        <v>86.734899999999996</v>
      </c>
      <c r="AC41">
        <v>2.74499</v>
      </c>
      <c r="AD41">
        <f>Table615[[#This Row],[CFNM]]/Table615[[#This Row],[CAREA]]</f>
        <v>3.1648044789352382E-2</v>
      </c>
      <c r="AE41">
        <v>2.16533</v>
      </c>
      <c r="AF41">
        <f>(Table716[[#This Row],[time]]-2)*2</f>
        <v>0.33065999999999995</v>
      </c>
      <c r="AG41">
        <v>78.152199999999993</v>
      </c>
      <c r="AH41">
        <v>18.171199999999999</v>
      </c>
      <c r="AI41">
        <f>Table716[[#This Row],[CFNM]]/Table716[[#This Row],[CAREA]]</f>
        <v>0.23251040917594132</v>
      </c>
      <c r="AJ41">
        <v>2.16533</v>
      </c>
      <c r="AK41">
        <f>(Table817[[#This Row],[time]]-2)*2</f>
        <v>0.33065999999999995</v>
      </c>
      <c r="AL41">
        <v>83.770300000000006</v>
      </c>
      <c r="AM41">
        <v>16.835999999999999</v>
      </c>
      <c r="AN41">
        <f>Table817[[#This Row],[CFNM]]/Table817[[#This Row],[CAREA]]</f>
        <v>0.20097815096758634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87.728999999999999</v>
      </c>
      <c r="D42">
        <v>7.7427599999999996</v>
      </c>
      <c r="E42">
        <f>Table110[[#This Row],[CFNM]]/Table110[[#This Row],[CAREA]]</f>
        <v>8.8257702698081586E-2</v>
      </c>
      <c r="F42">
        <v>2.2246999999999999</v>
      </c>
      <c r="G42">
        <f>(Table211[[#This Row],[time]]-2)*2</f>
        <v>0.4493999999999998</v>
      </c>
      <c r="H42">
        <v>94.014399999999995</v>
      </c>
      <c r="I42">
        <v>0.96916500000000005</v>
      </c>
      <c r="J42">
        <f>Table211[[#This Row],[CFNM]]/Table211[[#This Row],[CAREA]]</f>
        <v>1.0308686754369545E-2</v>
      </c>
      <c r="K42">
        <v>2.2246999999999999</v>
      </c>
      <c r="L42">
        <f>(Table312[[#This Row],[time]]-2)*2</f>
        <v>0.4493999999999998</v>
      </c>
      <c r="M42">
        <v>84.943100000000001</v>
      </c>
      <c r="N42">
        <v>4.8731299999999998E-3</v>
      </c>
      <c r="O42">
        <f>Table312[[#This Row],[CFNM]]/Table312[[#This Row],[CAREA]]</f>
        <v>5.7369344890874004E-5</v>
      </c>
      <c r="P42">
        <v>2.2246999999999999</v>
      </c>
      <c r="Q42">
        <f>(Table413[[#This Row],[time]]-2)*2</f>
        <v>0.4493999999999998</v>
      </c>
      <c r="R42">
        <v>82.430400000000006</v>
      </c>
      <c r="S42">
        <v>1.22699</v>
      </c>
      <c r="T42">
        <f>Table413[[#This Row],[CFNM]]/Table413[[#This Row],[CAREA]]</f>
        <v>1.4885163726003998E-2</v>
      </c>
      <c r="U42">
        <v>2.2246999999999999</v>
      </c>
      <c r="V42">
        <f>(Table514[[#This Row],[time]]-2)*2</f>
        <v>0.4493999999999998</v>
      </c>
      <c r="W42">
        <v>79.752300000000005</v>
      </c>
      <c r="X42">
        <v>0.41694199999999998</v>
      </c>
      <c r="Y42">
        <f>Table514[[#This Row],[CFNM]]/Table514[[#This Row],[CAREA]]</f>
        <v>5.2279620775827146E-3</v>
      </c>
      <c r="Z42">
        <v>2.2246999999999999</v>
      </c>
      <c r="AA42">
        <f>(Table615[[#This Row],[time]]-2)*2</f>
        <v>0.4493999999999998</v>
      </c>
      <c r="AB42">
        <v>85.127399999999994</v>
      </c>
      <c r="AC42">
        <v>1.8456999999999999</v>
      </c>
      <c r="AD42">
        <f>Table615[[#This Row],[CFNM]]/Table615[[#This Row],[CAREA]]</f>
        <v>2.1681620723762268E-2</v>
      </c>
      <c r="AE42">
        <v>2.2246999999999999</v>
      </c>
      <c r="AF42">
        <f>(Table716[[#This Row],[time]]-2)*2</f>
        <v>0.4493999999999998</v>
      </c>
      <c r="AG42">
        <v>78.0154</v>
      </c>
      <c r="AH42">
        <v>17.849</v>
      </c>
      <c r="AI42">
        <f>Table716[[#This Row],[CFNM]]/Table716[[#This Row],[CAREA]]</f>
        <v>0.22878816233717958</v>
      </c>
      <c r="AJ42">
        <v>2.2246999999999999</v>
      </c>
      <c r="AK42">
        <f>(Table817[[#This Row],[time]]-2)*2</f>
        <v>0.4493999999999998</v>
      </c>
      <c r="AL42">
        <v>83.951999999999998</v>
      </c>
      <c r="AM42">
        <v>16.248100000000001</v>
      </c>
      <c r="AN42">
        <f>Table817[[#This Row],[CFNM]]/Table817[[#This Row],[CAREA]]</f>
        <v>0.19354035639413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86.936700000000002</v>
      </c>
      <c r="D43">
        <v>7.5589500000000003</v>
      </c>
      <c r="E43">
        <f>Table110[[#This Row],[CFNM]]/Table110[[#This Row],[CAREA]]</f>
        <v>8.6947744738413116E-2</v>
      </c>
      <c r="F43">
        <v>2.2668900000000001</v>
      </c>
      <c r="G43">
        <f>(Table211[[#This Row],[time]]-2)*2</f>
        <v>0.53378000000000014</v>
      </c>
      <c r="H43">
        <v>93.422399999999996</v>
      </c>
      <c r="I43">
        <v>0.77488599999999996</v>
      </c>
      <c r="J43">
        <f>Table211[[#This Row],[CFNM]]/Table211[[#This Row],[CAREA]]</f>
        <v>8.2944347394200962E-3</v>
      </c>
      <c r="K43">
        <v>2.2668900000000001</v>
      </c>
      <c r="L43">
        <f>(Table312[[#This Row],[time]]-2)*2</f>
        <v>0.53378000000000014</v>
      </c>
      <c r="M43">
        <v>84.443399999999997</v>
      </c>
      <c r="N43">
        <v>4.7634399999999999E-3</v>
      </c>
      <c r="O43">
        <f>Table312[[#This Row],[CFNM]]/Table312[[#This Row],[CAREA]]</f>
        <v>5.6409855595582367E-5</v>
      </c>
      <c r="P43">
        <v>2.2668900000000001</v>
      </c>
      <c r="Q43">
        <f>(Table413[[#This Row],[time]]-2)*2</f>
        <v>0.53378000000000014</v>
      </c>
      <c r="R43">
        <v>81.837800000000001</v>
      </c>
      <c r="S43">
        <v>1.00505</v>
      </c>
      <c r="T43">
        <f>Table413[[#This Row],[CFNM]]/Table413[[#This Row],[CAREA]]</f>
        <v>1.2280999733619428E-2</v>
      </c>
      <c r="U43">
        <v>2.2668900000000001</v>
      </c>
      <c r="V43">
        <f>(Table514[[#This Row],[time]]-2)*2</f>
        <v>0.53378000000000014</v>
      </c>
      <c r="W43">
        <v>79.251300000000001</v>
      </c>
      <c r="X43">
        <v>0.282551</v>
      </c>
      <c r="Y43">
        <f>Table514[[#This Row],[CFNM]]/Table514[[#This Row],[CAREA]]</f>
        <v>3.5652538191802531E-3</v>
      </c>
      <c r="Z43">
        <v>2.2668900000000001</v>
      </c>
      <c r="AA43">
        <f>(Table615[[#This Row],[time]]-2)*2</f>
        <v>0.53378000000000014</v>
      </c>
      <c r="AB43">
        <v>83.164400000000001</v>
      </c>
      <c r="AC43">
        <v>1.1634500000000001</v>
      </c>
      <c r="AD43">
        <f>Table615[[#This Row],[CFNM]]/Table615[[#This Row],[CAREA]]</f>
        <v>1.3989760041556243E-2</v>
      </c>
      <c r="AE43">
        <v>2.2668900000000001</v>
      </c>
      <c r="AF43">
        <f>(Table716[[#This Row],[time]]-2)*2</f>
        <v>0.53378000000000014</v>
      </c>
      <c r="AG43">
        <v>77.741900000000001</v>
      </c>
      <c r="AH43">
        <v>17.4497</v>
      </c>
      <c r="AI43">
        <f>Table716[[#This Row],[CFNM]]/Table716[[#This Row],[CAREA]]</f>
        <v>0.22445682444087423</v>
      </c>
      <c r="AJ43">
        <v>2.2668900000000001</v>
      </c>
      <c r="AK43">
        <f>(Table817[[#This Row],[time]]-2)*2</f>
        <v>0.53378000000000014</v>
      </c>
      <c r="AL43">
        <v>84.215699999999998</v>
      </c>
      <c r="AM43">
        <v>15.5777</v>
      </c>
      <c r="AN43">
        <f>Table817[[#This Row],[CFNM]]/Table817[[#This Row],[CAREA]]</f>
        <v>0.18497382317073896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86.326700000000002</v>
      </c>
      <c r="D44">
        <v>7.4204499999999998</v>
      </c>
      <c r="E44">
        <f>Table110[[#This Row],[CFNM]]/Table110[[#This Row],[CAREA]]</f>
        <v>8.5957762777912269E-2</v>
      </c>
      <c r="F44">
        <v>2.3262700000000001</v>
      </c>
      <c r="G44">
        <f>(Table211[[#This Row],[time]]-2)*2</f>
        <v>0.65254000000000012</v>
      </c>
      <c r="H44">
        <v>93.045100000000005</v>
      </c>
      <c r="I44">
        <v>0.63964900000000002</v>
      </c>
      <c r="J44">
        <f>Table211[[#This Row],[CFNM]]/Table211[[#This Row],[CAREA]]</f>
        <v>6.8746124191386756E-3</v>
      </c>
      <c r="K44">
        <v>2.3262700000000001</v>
      </c>
      <c r="L44">
        <f>(Table312[[#This Row],[time]]-2)*2</f>
        <v>0.65254000000000012</v>
      </c>
      <c r="M44">
        <v>84.029399999999995</v>
      </c>
      <c r="N44">
        <v>4.6654299999999999E-3</v>
      </c>
      <c r="O44">
        <f>Table312[[#This Row],[CFNM]]/Table312[[#This Row],[CAREA]]</f>
        <v>5.5521400843038272E-5</v>
      </c>
      <c r="P44">
        <v>2.3262700000000001</v>
      </c>
      <c r="Q44">
        <f>(Table413[[#This Row],[time]]-2)*2</f>
        <v>0.65254000000000012</v>
      </c>
      <c r="R44">
        <v>81.528099999999995</v>
      </c>
      <c r="S44">
        <v>0.84865999999999997</v>
      </c>
      <c r="T44">
        <f>Table413[[#This Row],[CFNM]]/Table413[[#This Row],[CAREA]]</f>
        <v>1.0409417121213422E-2</v>
      </c>
      <c r="U44">
        <v>2.3262700000000001</v>
      </c>
      <c r="V44">
        <f>(Table514[[#This Row],[time]]-2)*2</f>
        <v>0.65254000000000012</v>
      </c>
      <c r="W44">
        <v>78.897499999999994</v>
      </c>
      <c r="X44">
        <v>0.19144700000000001</v>
      </c>
      <c r="Y44">
        <f>Table514[[#This Row],[CFNM]]/Table514[[#This Row],[CAREA]]</f>
        <v>2.4265280902436709E-3</v>
      </c>
      <c r="Z44">
        <v>2.3262700000000001</v>
      </c>
      <c r="AA44">
        <f>(Table615[[#This Row],[time]]-2)*2</f>
        <v>0.65254000000000012</v>
      </c>
      <c r="AB44">
        <v>82.127700000000004</v>
      </c>
      <c r="AC44">
        <v>0.73896799999999996</v>
      </c>
      <c r="AD44">
        <f>Table615[[#This Row],[CFNM]]/Table615[[#This Row],[CAREA]]</f>
        <v>8.9977924622265081E-3</v>
      </c>
      <c r="AE44">
        <v>2.3262700000000001</v>
      </c>
      <c r="AF44">
        <f>(Table716[[#This Row],[time]]-2)*2</f>
        <v>0.65254000000000012</v>
      </c>
      <c r="AG44">
        <v>77.672799999999995</v>
      </c>
      <c r="AH44">
        <v>17.133400000000002</v>
      </c>
      <c r="AI44">
        <f>Table716[[#This Row],[CFNM]]/Table716[[#This Row],[CAREA]]</f>
        <v>0.22058429720571426</v>
      </c>
      <c r="AJ44">
        <v>2.3262700000000001</v>
      </c>
      <c r="AK44">
        <f>(Table817[[#This Row],[time]]-2)*2</f>
        <v>0.65254000000000012</v>
      </c>
      <c r="AL44">
        <v>84.1755</v>
      </c>
      <c r="AM44">
        <v>15.081</v>
      </c>
      <c r="AN44">
        <f>Table817[[#This Row],[CFNM]]/Table817[[#This Row],[CAREA]]</f>
        <v>0.17916139494270897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85.674199999999999</v>
      </c>
      <c r="D45">
        <v>7.2699199999999999</v>
      </c>
      <c r="E45">
        <f>Table110[[#This Row],[CFNM]]/Table110[[#This Row],[CAREA]]</f>
        <v>8.4855417383529697E-2</v>
      </c>
      <c r="F45">
        <v>2.3684599999999998</v>
      </c>
      <c r="G45">
        <f>(Table211[[#This Row],[time]]-2)*2</f>
        <v>0.73691999999999958</v>
      </c>
      <c r="H45">
        <v>92.569000000000003</v>
      </c>
      <c r="I45">
        <v>0.542381</v>
      </c>
      <c r="J45">
        <f>Table211[[#This Row],[CFNM]]/Table211[[#This Row],[CAREA]]</f>
        <v>5.8592077261286173E-3</v>
      </c>
      <c r="K45">
        <v>2.3684599999999998</v>
      </c>
      <c r="L45">
        <f>(Table312[[#This Row],[time]]-2)*2</f>
        <v>0.73691999999999958</v>
      </c>
      <c r="M45">
        <v>83.431700000000006</v>
      </c>
      <c r="N45">
        <v>4.5232500000000004E-3</v>
      </c>
      <c r="O45">
        <f>Table312[[#This Row],[CFNM]]/Table312[[#This Row],[CAREA]]</f>
        <v>5.4215004608560056E-5</v>
      </c>
      <c r="P45">
        <v>2.3684599999999998</v>
      </c>
      <c r="Q45">
        <f>(Table413[[#This Row],[time]]-2)*2</f>
        <v>0.73691999999999958</v>
      </c>
      <c r="R45">
        <v>81.059299999999993</v>
      </c>
      <c r="S45">
        <v>0.59661399999999998</v>
      </c>
      <c r="T45">
        <f>Table413[[#This Row],[CFNM]]/Table413[[#This Row],[CAREA]]</f>
        <v>7.3602165328346039E-3</v>
      </c>
      <c r="U45">
        <v>2.3684599999999998</v>
      </c>
      <c r="V45">
        <f>(Table514[[#This Row],[time]]-2)*2</f>
        <v>0.73691999999999958</v>
      </c>
      <c r="W45">
        <v>78.296300000000002</v>
      </c>
      <c r="X45">
        <v>7.10866E-2</v>
      </c>
      <c r="Y45">
        <f>Table514[[#This Row],[CFNM]]/Table514[[#This Row],[CAREA]]</f>
        <v>9.0791774323946341E-4</v>
      </c>
      <c r="Z45">
        <v>2.3684599999999998</v>
      </c>
      <c r="AA45">
        <f>(Table615[[#This Row],[time]]-2)*2</f>
        <v>0.73691999999999958</v>
      </c>
      <c r="AB45">
        <v>81.152600000000007</v>
      </c>
      <c r="AC45">
        <v>0.37626700000000002</v>
      </c>
      <c r="AD45">
        <f>Table615[[#This Row],[CFNM]]/Table615[[#This Row],[CAREA]]</f>
        <v>4.6365365989506184E-3</v>
      </c>
      <c r="AE45">
        <v>2.3684599999999998</v>
      </c>
      <c r="AF45">
        <f>(Table716[[#This Row],[time]]-2)*2</f>
        <v>0.73691999999999958</v>
      </c>
      <c r="AG45">
        <v>77.756799999999998</v>
      </c>
      <c r="AH45">
        <v>16.680099999999999</v>
      </c>
      <c r="AI45">
        <f>Table716[[#This Row],[CFNM]]/Table716[[#This Row],[CAREA]]</f>
        <v>0.21451628667846412</v>
      </c>
      <c r="AJ45">
        <v>2.3684599999999998</v>
      </c>
      <c r="AK45">
        <f>(Table817[[#This Row],[time]]-2)*2</f>
        <v>0.73691999999999958</v>
      </c>
      <c r="AL45">
        <v>84.198599999999999</v>
      </c>
      <c r="AM45">
        <v>14.3612</v>
      </c>
      <c r="AN45">
        <f>Table817[[#This Row],[CFNM]]/Table817[[#This Row],[CAREA]]</f>
        <v>0.17056340604238077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85.076999999999998</v>
      </c>
      <c r="D46">
        <v>7.1047099999999999</v>
      </c>
      <c r="E46">
        <f>Table110[[#This Row],[CFNM]]/Table110[[#This Row],[CAREA]]</f>
        <v>8.3509174042338111E-2</v>
      </c>
      <c r="F46">
        <v>2.4278300000000002</v>
      </c>
      <c r="G46">
        <f>(Table211[[#This Row],[time]]-2)*2</f>
        <v>0.85566000000000031</v>
      </c>
      <c r="H46">
        <v>92.019099999999995</v>
      </c>
      <c r="I46">
        <v>0.55446200000000001</v>
      </c>
      <c r="J46">
        <f>Table211[[#This Row],[CFNM]]/Table211[[#This Row],[CAREA]]</f>
        <v>6.0255099213098158E-3</v>
      </c>
      <c r="K46">
        <v>2.4278300000000002</v>
      </c>
      <c r="L46">
        <f>(Table312[[#This Row],[time]]-2)*2</f>
        <v>0.85566000000000031</v>
      </c>
      <c r="M46">
        <v>82.868200000000002</v>
      </c>
      <c r="N46">
        <v>4.3630600000000002E-3</v>
      </c>
      <c r="O46">
        <f>Table312[[#This Row],[CFNM]]/Table312[[#This Row],[CAREA]]</f>
        <v>5.2650594558588221E-5</v>
      </c>
      <c r="P46">
        <v>2.4278300000000002</v>
      </c>
      <c r="Q46">
        <f>(Table413[[#This Row],[time]]-2)*2</f>
        <v>0.85566000000000031</v>
      </c>
      <c r="R46">
        <v>80.495699999999999</v>
      </c>
      <c r="S46">
        <v>0.298452</v>
      </c>
      <c r="T46">
        <f>Table413[[#This Row],[CFNM]]/Table413[[#This Row],[CAREA]]</f>
        <v>3.7076763106600723E-3</v>
      </c>
      <c r="U46">
        <v>2.4278300000000002</v>
      </c>
      <c r="V46">
        <f>(Table514[[#This Row],[time]]-2)*2</f>
        <v>0.85566000000000031</v>
      </c>
      <c r="W46">
        <v>77.231999999999999</v>
      </c>
      <c r="X46">
        <v>5.1418100000000001E-3</v>
      </c>
      <c r="Y46">
        <f>Table514[[#This Row],[CFNM]]/Table514[[#This Row],[CAREA]]</f>
        <v>6.6576160140874256E-5</v>
      </c>
      <c r="Z46">
        <v>2.4278300000000002</v>
      </c>
      <c r="AA46">
        <f>(Table615[[#This Row],[time]]-2)*2</f>
        <v>0.85566000000000031</v>
      </c>
      <c r="AB46">
        <v>79.028400000000005</v>
      </c>
      <c r="AC46">
        <v>0.10810699999999999</v>
      </c>
      <c r="AD46">
        <f>Table615[[#This Row],[CFNM]]/Table615[[#This Row],[CAREA]]</f>
        <v>1.3679512681517023E-3</v>
      </c>
      <c r="AE46">
        <v>2.4278300000000002</v>
      </c>
      <c r="AF46">
        <f>(Table716[[#This Row],[time]]-2)*2</f>
        <v>0.85566000000000031</v>
      </c>
      <c r="AG46">
        <v>77.852500000000006</v>
      </c>
      <c r="AH46">
        <v>16.160900000000002</v>
      </c>
      <c r="AI46">
        <f>Table716[[#This Row],[CFNM]]/Table716[[#This Row],[CAREA]]</f>
        <v>0.20758357149738288</v>
      </c>
      <c r="AJ46">
        <v>2.4278300000000002</v>
      </c>
      <c r="AK46">
        <f>(Table817[[#This Row],[time]]-2)*2</f>
        <v>0.85566000000000031</v>
      </c>
      <c r="AL46">
        <v>84.136499999999998</v>
      </c>
      <c r="AM46">
        <v>13.6205</v>
      </c>
      <c r="AN46">
        <f>Table817[[#This Row],[CFNM]]/Table817[[#This Row],[CAREA]]</f>
        <v>0.16188574518787921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84.679100000000005</v>
      </c>
      <c r="D47">
        <v>7.0091400000000004</v>
      </c>
      <c r="E47">
        <f>Table110[[#This Row],[CFNM]]/Table110[[#This Row],[CAREA]]</f>
        <v>8.2772962868051261E-2</v>
      </c>
      <c r="F47">
        <v>2.4542000000000002</v>
      </c>
      <c r="G47">
        <f>(Table211[[#This Row],[time]]-2)*2</f>
        <v>0.90840000000000032</v>
      </c>
      <c r="H47">
        <v>91.673100000000005</v>
      </c>
      <c r="I47">
        <v>0.56648699999999996</v>
      </c>
      <c r="J47">
        <f>Table211[[#This Row],[CFNM]]/Table211[[#This Row],[CAREA]]</f>
        <v>6.179424498571554E-3</v>
      </c>
      <c r="K47">
        <v>2.4542000000000002</v>
      </c>
      <c r="L47">
        <f>(Table312[[#This Row],[time]]-2)*2</f>
        <v>0.90840000000000032</v>
      </c>
      <c r="M47">
        <v>82.575400000000002</v>
      </c>
      <c r="N47">
        <v>4.2847400000000004E-3</v>
      </c>
      <c r="O47">
        <f>Table312[[#This Row],[CFNM]]/Table312[[#This Row],[CAREA]]</f>
        <v>5.1888819188281257E-5</v>
      </c>
      <c r="P47">
        <v>2.4542000000000002</v>
      </c>
      <c r="Q47">
        <f>(Table413[[#This Row],[time]]-2)*2</f>
        <v>0.90840000000000032</v>
      </c>
      <c r="R47">
        <v>80.261700000000005</v>
      </c>
      <c r="S47">
        <v>0.15326500000000001</v>
      </c>
      <c r="T47">
        <f>Table413[[#This Row],[CFNM]]/Table413[[#This Row],[CAREA]]</f>
        <v>1.9095658327695525E-3</v>
      </c>
      <c r="U47">
        <v>2.4542000000000002</v>
      </c>
      <c r="V47">
        <f>(Table514[[#This Row],[time]]-2)*2</f>
        <v>0.90840000000000032</v>
      </c>
      <c r="W47">
        <v>76.895799999999994</v>
      </c>
      <c r="X47">
        <v>4.6713099999999997E-3</v>
      </c>
      <c r="Y47">
        <f>Table514[[#This Row],[CFNM]]/Table514[[#This Row],[CAREA]]</f>
        <v>6.0748571443433841E-5</v>
      </c>
      <c r="Z47">
        <v>2.4542000000000002</v>
      </c>
      <c r="AA47">
        <f>(Table615[[#This Row],[time]]-2)*2</f>
        <v>0.90840000000000032</v>
      </c>
      <c r="AB47">
        <v>77.937299999999993</v>
      </c>
      <c r="AC47">
        <v>4.1979599999999997E-3</v>
      </c>
      <c r="AD47">
        <f>Table615[[#This Row],[CFNM]]/Table615[[#This Row],[CAREA]]</f>
        <v>5.3863297804773838E-5</v>
      </c>
      <c r="AE47">
        <v>2.4542000000000002</v>
      </c>
      <c r="AF47">
        <f>(Table716[[#This Row],[time]]-2)*2</f>
        <v>0.90840000000000032</v>
      </c>
      <c r="AG47">
        <v>77.971100000000007</v>
      </c>
      <c r="AH47">
        <v>15.9053</v>
      </c>
      <c r="AI47">
        <f>Table716[[#This Row],[CFNM]]/Table716[[#This Row],[CAREA]]</f>
        <v>0.20398968335703868</v>
      </c>
      <c r="AJ47">
        <v>2.4542000000000002</v>
      </c>
      <c r="AK47">
        <f>(Table817[[#This Row],[time]]-2)*2</f>
        <v>0.90840000000000032</v>
      </c>
      <c r="AL47">
        <v>84.079899999999995</v>
      </c>
      <c r="AM47">
        <v>13.259</v>
      </c>
      <c r="AN47">
        <f>Table817[[#This Row],[CFNM]]/Table817[[#This Row],[CAREA]]</f>
        <v>0.15769523988491901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84.030100000000004</v>
      </c>
      <c r="D48">
        <v>6.9151100000000003</v>
      </c>
      <c r="E48">
        <f>Table110[[#This Row],[CFNM]]/Table110[[#This Row],[CAREA]]</f>
        <v>8.2293249680769148E-2</v>
      </c>
      <c r="F48">
        <v>2.5061499999999999</v>
      </c>
      <c r="G48">
        <f>(Table211[[#This Row],[time]]-2)*2</f>
        <v>1.0122999999999998</v>
      </c>
      <c r="H48">
        <v>91.247100000000003</v>
      </c>
      <c r="I48">
        <v>0.58328899999999995</v>
      </c>
      <c r="J48">
        <f>Table211[[#This Row],[CFNM]]/Table211[[#This Row],[CAREA]]</f>
        <v>6.3924113752656239E-3</v>
      </c>
      <c r="K48">
        <v>2.5061499999999999</v>
      </c>
      <c r="L48">
        <f>(Table312[[#This Row],[time]]-2)*2</f>
        <v>1.0122999999999998</v>
      </c>
      <c r="M48">
        <v>82.254999999999995</v>
      </c>
      <c r="N48">
        <v>4.1975800000000002E-3</v>
      </c>
      <c r="O48">
        <f>Table312[[#This Row],[CFNM]]/Table312[[#This Row],[CAREA]]</f>
        <v>5.1031305087836613E-5</v>
      </c>
      <c r="P48">
        <v>2.5061499999999999</v>
      </c>
      <c r="Q48">
        <f>(Table413[[#This Row],[time]]-2)*2</f>
        <v>1.0122999999999998</v>
      </c>
      <c r="R48">
        <v>79.951099999999997</v>
      </c>
      <c r="S48">
        <v>7.3099599999999999E-3</v>
      </c>
      <c r="T48">
        <f>Table413[[#This Row],[CFNM]]/Table413[[#This Row],[CAREA]]</f>
        <v>9.1430386823946136E-5</v>
      </c>
      <c r="U48">
        <v>2.5061499999999999</v>
      </c>
      <c r="V48">
        <f>(Table514[[#This Row],[time]]-2)*2</f>
        <v>1.0122999999999998</v>
      </c>
      <c r="W48">
        <v>76.522999999999996</v>
      </c>
      <c r="X48">
        <v>4.36558E-3</v>
      </c>
      <c r="Y48">
        <f>Table514[[#This Row],[CFNM]]/Table514[[#This Row],[CAREA]]</f>
        <v>5.7049253165714889E-5</v>
      </c>
      <c r="Z48">
        <v>2.5061499999999999</v>
      </c>
      <c r="AA48">
        <f>(Table615[[#This Row],[time]]-2)*2</f>
        <v>1.0122999999999998</v>
      </c>
      <c r="AB48">
        <v>77.377399999999994</v>
      </c>
      <c r="AC48">
        <v>3.8991299999999998E-3</v>
      </c>
      <c r="AD48">
        <f>Table615[[#This Row],[CFNM]]/Table615[[#This Row],[CAREA]]</f>
        <v>5.0391070260825511E-5</v>
      </c>
      <c r="AE48">
        <v>2.5061499999999999</v>
      </c>
      <c r="AF48">
        <f>(Table716[[#This Row],[time]]-2)*2</f>
        <v>1.0122999999999998</v>
      </c>
      <c r="AG48">
        <v>78.099900000000005</v>
      </c>
      <c r="AH48">
        <v>15.5563</v>
      </c>
      <c r="AI48">
        <f>Table716[[#This Row],[CFNM]]/Table716[[#This Row],[CAREA]]</f>
        <v>0.19918463403922412</v>
      </c>
      <c r="AJ48">
        <v>2.5061499999999999</v>
      </c>
      <c r="AK48">
        <f>(Table817[[#This Row],[time]]-2)*2</f>
        <v>1.0122999999999998</v>
      </c>
      <c r="AL48">
        <v>83.674899999999994</v>
      </c>
      <c r="AM48">
        <v>12.783899999999999</v>
      </c>
      <c r="AN48">
        <f>Table817[[#This Row],[CFNM]]/Table817[[#This Row],[CAREA]]</f>
        <v>0.15278058294661839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83.570499999999996</v>
      </c>
      <c r="D49">
        <v>6.8152499999999998</v>
      </c>
      <c r="E49">
        <f>Table110[[#This Row],[CFNM]]/Table110[[#This Row],[CAREA]]</f>
        <v>8.1550906121179129E-2</v>
      </c>
      <c r="F49">
        <v>2.5507599999999999</v>
      </c>
      <c r="G49">
        <f>(Table211[[#This Row],[time]]-2)*2</f>
        <v>1.1015199999999998</v>
      </c>
      <c r="H49">
        <v>90.761300000000006</v>
      </c>
      <c r="I49">
        <v>0.62085599999999996</v>
      </c>
      <c r="J49">
        <f>Table211[[#This Row],[CFNM]]/Table211[[#This Row],[CAREA]]</f>
        <v>6.8405366604488912E-3</v>
      </c>
      <c r="K49">
        <v>2.5507599999999999</v>
      </c>
      <c r="L49">
        <f>(Table312[[#This Row],[time]]-2)*2</f>
        <v>1.1015199999999998</v>
      </c>
      <c r="M49">
        <v>81.855999999999995</v>
      </c>
      <c r="N49">
        <v>4.0822100000000002E-3</v>
      </c>
      <c r="O49">
        <f>Table312[[#This Row],[CFNM]]/Table312[[#This Row],[CAREA]]</f>
        <v>4.9870626465989058E-5</v>
      </c>
      <c r="P49">
        <v>2.5507599999999999</v>
      </c>
      <c r="Q49">
        <f>(Table413[[#This Row],[time]]-2)*2</f>
        <v>1.1015199999999998</v>
      </c>
      <c r="R49">
        <v>79.501300000000001</v>
      </c>
      <c r="S49">
        <v>5.8829700000000004E-3</v>
      </c>
      <c r="T49">
        <f>Table413[[#This Row],[CFNM]]/Table413[[#This Row],[CAREA]]</f>
        <v>7.3998412604573763E-5</v>
      </c>
      <c r="U49">
        <v>2.5507599999999999</v>
      </c>
      <c r="V49">
        <f>(Table514[[#This Row],[time]]-2)*2</f>
        <v>1.1015199999999998</v>
      </c>
      <c r="W49">
        <v>74.785200000000003</v>
      </c>
      <c r="X49">
        <v>4.2482900000000001E-3</v>
      </c>
      <c r="Y49">
        <f>Table514[[#This Row],[CFNM]]/Table514[[#This Row],[CAREA]]</f>
        <v>5.6806560656386556E-5</v>
      </c>
      <c r="Z49">
        <v>2.5507599999999999</v>
      </c>
      <c r="AA49">
        <f>(Table615[[#This Row],[time]]-2)*2</f>
        <v>1.1015199999999998</v>
      </c>
      <c r="AB49">
        <v>76.421499999999995</v>
      </c>
      <c r="AC49">
        <v>3.7068700000000001E-3</v>
      </c>
      <c r="AD49">
        <f>Table615[[#This Row],[CFNM]]/Table615[[#This Row],[CAREA]]</f>
        <v>4.8505590704186653E-5</v>
      </c>
      <c r="AE49">
        <v>2.5507599999999999</v>
      </c>
      <c r="AF49">
        <f>(Table716[[#This Row],[time]]-2)*2</f>
        <v>1.1015199999999998</v>
      </c>
      <c r="AG49">
        <v>78.150199999999998</v>
      </c>
      <c r="AH49">
        <v>15.0685</v>
      </c>
      <c r="AI49">
        <f>Table716[[#This Row],[CFNM]]/Table716[[#This Row],[CAREA]]</f>
        <v>0.19281460572077871</v>
      </c>
      <c r="AJ49">
        <v>2.5507599999999999</v>
      </c>
      <c r="AK49">
        <f>(Table817[[#This Row],[time]]-2)*2</f>
        <v>1.1015199999999998</v>
      </c>
      <c r="AL49">
        <v>83.599400000000003</v>
      </c>
      <c r="AM49">
        <v>12.1028</v>
      </c>
      <c r="AN49">
        <f>Table817[[#This Row],[CFNM]]/Table817[[#This Row],[CAREA]]</f>
        <v>0.14477137395722936</v>
      </c>
    </row>
    <row r="50" spans="1:40" x14ac:dyDescent="0.3">
      <c r="A50">
        <v>2.60453</v>
      </c>
      <c r="B50">
        <f>(Table110[[#This Row],[time]]-2)*2</f>
        <v>1.20906</v>
      </c>
      <c r="C50">
        <v>82.992999999999995</v>
      </c>
      <c r="D50">
        <v>6.6785100000000002</v>
      </c>
      <c r="E50">
        <f>Table110[[#This Row],[CFNM]]/Table110[[#This Row],[CAREA]]</f>
        <v>8.0470762594435682E-2</v>
      </c>
      <c r="F50">
        <v>2.60453</v>
      </c>
      <c r="G50">
        <f>(Table211[[#This Row],[time]]-2)*2</f>
        <v>1.20906</v>
      </c>
      <c r="H50">
        <v>90.238900000000001</v>
      </c>
      <c r="I50">
        <v>0.64953399999999994</v>
      </c>
      <c r="J50">
        <f>Table211[[#This Row],[CFNM]]/Table211[[#This Row],[CAREA]]</f>
        <v>7.197937918126218E-3</v>
      </c>
      <c r="K50">
        <v>2.60453</v>
      </c>
      <c r="L50">
        <f>(Table312[[#This Row],[time]]-2)*2</f>
        <v>1.20906</v>
      </c>
      <c r="M50">
        <v>81.421499999999995</v>
      </c>
      <c r="N50">
        <v>3.96335E-3</v>
      </c>
      <c r="O50">
        <f>Table312[[#This Row],[CFNM]]/Table312[[#This Row],[CAREA]]</f>
        <v>4.8676946506758048E-5</v>
      </c>
      <c r="P50">
        <v>2.60453</v>
      </c>
      <c r="Q50">
        <f>(Table413[[#This Row],[time]]-2)*2</f>
        <v>1.20906</v>
      </c>
      <c r="R50">
        <v>78.651799999999994</v>
      </c>
      <c r="S50">
        <v>5.51967E-3</v>
      </c>
      <c r="T50">
        <f>Table413[[#This Row],[CFNM]]/Table413[[#This Row],[CAREA]]</f>
        <v>7.017855916838521E-5</v>
      </c>
      <c r="U50">
        <v>2.60453</v>
      </c>
      <c r="V50">
        <f>(Table514[[#This Row],[time]]-2)*2</f>
        <v>1.20906</v>
      </c>
      <c r="W50">
        <v>73.752600000000001</v>
      </c>
      <c r="X50">
        <v>4.1331199999999997E-3</v>
      </c>
      <c r="Y50">
        <f>Table514[[#This Row],[CFNM]]/Table514[[#This Row],[CAREA]]</f>
        <v>5.6040329425674482E-5</v>
      </c>
      <c r="Z50">
        <v>2.60453</v>
      </c>
      <c r="AA50">
        <f>(Table615[[#This Row],[time]]-2)*2</f>
        <v>1.20906</v>
      </c>
      <c r="AB50">
        <v>75.995900000000006</v>
      </c>
      <c r="AC50">
        <v>3.52784E-3</v>
      </c>
      <c r="AD50">
        <f>Table615[[#This Row],[CFNM]]/Table615[[#This Row],[CAREA]]</f>
        <v>4.6421451683577661E-5</v>
      </c>
      <c r="AE50">
        <v>2.60453</v>
      </c>
      <c r="AF50">
        <f>(Table716[[#This Row],[time]]-2)*2</f>
        <v>1.20906</v>
      </c>
      <c r="AG50">
        <v>78.246200000000002</v>
      </c>
      <c r="AH50">
        <v>14.491</v>
      </c>
      <c r="AI50">
        <f>Table716[[#This Row],[CFNM]]/Table716[[#This Row],[CAREA]]</f>
        <v>0.18519749201878175</v>
      </c>
      <c r="AJ50">
        <v>2.60453</v>
      </c>
      <c r="AK50">
        <f>(Table817[[#This Row],[time]]-2)*2</f>
        <v>1.20906</v>
      </c>
      <c r="AL50">
        <v>83.518699999999995</v>
      </c>
      <c r="AM50">
        <v>11.3721</v>
      </c>
      <c r="AN50">
        <f>Table817[[#This Row],[CFNM]]/Table817[[#This Row],[CAREA]]</f>
        <v>0.13616232053420371</v>
      </c>
    </row>
    <row r="51" spans="1:40" x14ac:dyDescent="0.3">
      <c r="A51">
        <v>2.65273</v>
      </c>
      <c r="B51">
        <f>(Table110[[#This Row],[time]]-2)*2</f>
        <v>1.3054600000000001</v>
      </c>
      <c r="C51">
        <v>82.515100000000004</v>
      </c>
      <c r="D51">
        <v>6.5038799999999997</v>
      </c>
      <c r="E51">
        <f>Table110[[#This Row],[CFNM]]/Table110[[#This Row],[CAREA]]</f>
        <v>7.8820482554102206E-2</v>
      </c>
      <c r="F51">
        <v>2.65273</v>
      </c>
      <c r="G51">
        <f>(Table211[[#This Row],[time]]-2)*2</f>
        <v>1.3054600000000001</v>
      </c>
      <c r="H51">
        <v>89.638400000000004</v>
      </c>
      <c r="I51">
        <v>0.692689</v>
      </c>
      <c r="J51">
        <f>Table211[[#This Row],[CFNM]]/Table211[[#This Row],[CAREA]]</f>
        <v>7.7275921926317293E-3</v>
      </c>
      <c r="K51">
        <v>2.65273</v>
      </c>
      <c r="L51">
        <f>(Table312[[#This Row],[time]]-2)*2</f>
        <v>1.3054600000000001</v>
      </c>
      <c r="M51">
        <v>81.008399999999995</v>
      </c>
      <c r="N51">
        <v>3.8347300000000002E-3</v>
      </c>
      <c r="O51">
        <f>Table312[[#This Row],[CFNM]]/Table312[[#This Row],[CAREA]]</f>
        <v>4.7337436611511896E-5</v>
      </c>
      <c r="P51">
        <v>2.65273</v>
      </c>
      <c r="Q51">
        <f>(Table413[[#This Row],[time]]-2)*2</f>
        <v>1.3054600000000001</v>
      </c>
      <c r="R51">
        <v>78.222800000000007</v>
      </c>
      <c r="S51">
        <v>5.3811199999999997E-3</v>
      </c>
      <c r="T51">
        <f>Table413[[#This Row],[CFNM]]/Table413[[#This Row],[CAREA]]</f>
        <v>6.8792219148381274E-5</v>
      </c>
      <c r="U51">
        <v>2.65273</v>
      </c>
      <c r="V51">
        <f>(Table514[[#This Row],[time]]-2)*2</f>
        <v>1.3054600000000001</v>
      </c>
      <c r="W51">
        <v>73.185900000000004</v>
      </c>
      <c r="X51">
        <v>4.0100300000000004E-3</v>
      </c>
      <c r="Y51">
        <f>Table514[[#This Row],[CFNM]]/Table514[[#This Row],[CAREA]]</f>
        <v>5.4792384871949381E-5</v>
      </c>
      <c r="Z51">
        <v>2.65273</v>
      </c>
      <c r="AA51">
        <f>(Table615[[#This Row],[time]]-2)*2</f>
        <v>1.3054600000000001</v>
      </c>
      <c r="AB51">
        <v>75.326599999999999</v>
      </c>
      <c r="AC51">
        <v>3.3397000000000001E-3</v>
      </c>
      <c r="AD51">
        <f>Table615[[#This Row],[CFNM]]/Table615[[#This Row],[CAREA]]</f>
        <v>4.4336263683745185E-5</v>
      </c>
      <c r="AE51">
        <v>2.65273</v>
      </c>
      <c r="AF51">
        <f>(Table716[[#This Row],[time]]-2)*2</f>
        <v>1.3054600000000001</v>
      </c>
      <c r="AG51">
        <v>78.356399999999994</v>
      </c>
      <c r="AH51">
        <v>13.777699999999999</v>
      </c>
      <c r="AI51">
        <f>Table716[[#This Row],[CFNM]]/Table716[[#This Row],[CAREA]]</f>
        <v>0.1758337544859131</v>
      </c>
      <c r="AJ51">
        <v>2.65273</v>
      </c>
      <c r="AK51">
        <f>(Table817[[#This Row],[time]]-2)*2</f>
        <v>1.3054600000000001</v>
      </c>
      <c r="AL51">
        <v>83.431899999999999</v>
      </c>
      <c r="AM51">
        <v>10.5945</v>
      </c>
      <c r="AN51">
        <f>Table817[[#This Row],[CFNM]]/Table817[[#This Row],[CAREA]]</f>
        <v>0.12698380355715261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82.129199999999997</v>
      </c>
      <c r="D52">
        <v>6.3949400000000001</v>
      </c>
      <c r="E52">
        <f>Table110[[#This Row],[CFNM]]/Table110[[#This Row],[CAREA]]</f>
        <v>7.786438927933062E-2</v>
      </c>
      <c r="F52">
        <v>2.7006199999999998</v>
      </c>
      <c r="G52">
        <f>(Table211[[#This Row],[time]]-2)*2</f>
        <v>1.4012399999999996</v>
      </c>
      <c r="H52">
        <v>89.244500000000002</v>
      </c>
      <c r="I52">
        <v>0.72670000000000001</v>
      </c>
      <c r="J52">
        <f>Table211[[#This Row],[CFNM]]/Table211[[#This Row],[CAREA]]</f>
        <v>8.1427987158872537E-3</v>
      </c>
      <c r="K52">
        <v>2.7006199999999998</v>
      </c>
      <c r="L52">
        <f>(Table312[[#This Row],[time]]-2)*2</f>
        <v>1.4012399999999996</v>
      </c>
      <c r="M52">
        <v>80.708200000000005</v>
      </c>
      <c r="N52">
        <v>3.7372899999999999E-3</v>
      </c>
      <c r="O52">
        <f>Table312[[#This Row],[CFNM]]/Table312[[#This Row],[CAREA]]</f>
        <v>4.6306199370076397E-5</v>
      </c>
      <c r="P52">
        <v>2.7006199999999998</v>
      </c>
      <c r="Q52">
        <f>(Table413[[#This Row],[time]]-2)*2</f>
        <v>1.4012399999999996</v>
      </c>
      <c r="R52">
        <v>77.950199999999995</v>
      </c>
      <c r="S52">
        <v>5.2834600000000002E-3</v>
      </c>
      <c r="T52">
        <f>Table413[[#This Row],[CFNM]]/Table413[[#This Row],[CAREA]]</f>
        <v>6.7779941552427065E-5</v>
      </c>
      <c r="U52">
        <v>2.7006199999999998</v>
      </c>
      <c r="V52">
        <f>(Table514[[#This Row],[time]]-2)*2</f>
        <v>1.4012399999999996</v>
      </c>
      <c r="W52">
        <v>72.801400000000001</v>
      </c>
      <c r="X52">
        <v>3.9201799999999997E-3</v>
      </c>
      <c r="Y52">
        <f>Table514[[#This Row],[CFNM]]/Table514[[#This Row],[CAREA]]</f>
        <v>5.3847590843033232E-5</v>
      </c>
      <c r="Z52">
        <v>2.7006199999999998</v>
      </c>
      <c r="AA52">
        <f>(Table615[[#This Row],[time]]-2)*2</f>
        <v>1.4012399999999996</v>
      </c>
      <c r="AB52">
        <v>74.2029</v>
      </c>
      <c r="AC52">
        <v>3.21405E-3</v>
      </c>
      <c r="AD52">
        <f>Table615[[#This Row],[CFNM]]/Table615[[#This Row],[CAREA]]</f>
        <v>4.3314344857141703E-5</v>
      </c>
      <c r="AE52">
        <v>2.7006199999999998</v>
      </c>
      <c r="AF52">
        <f>(Table716[[#This Row],[time]]-2)*2</f>
        <v>1.4012399999999996</v>
      </c>
      <c r="AG52">
        <v>78.353999999999999</v>
      </c>
      <c r="AH52">
        <v>13.2098</v>
      </c>
      <c r="AI52">
        <f>Table716[[#This Row],[CFNM]]/Table716[[#This Row],[CAREA]]</f>
        <v>0.16859126528320187</v>
      </c>
      <c r="AJ52">
        <v>2.7006199999999998</v>
      </c>
      <c r="AK52">
        <f>(Table817[[#This Row],[time]]-2)*2</f>
        <v>1.4012399999999996</v>
      </c>
      <c r="AL52">
        <v>83.364099999999993</v>
      </c>
      <c r="AM52">
        <v>10.121700000000001</v>
      </c>
      <c r="AN52">
        <f>Table817[[#This Row],[CFNM]]/Table817[[#This Row],[CAREA]]</f>
        <v>0.1214155733703117</v>
      </c>
    </row>
    <row r="53" spans="1:40" x14ac:dyDescent="0.3">
      <c r="A53">
        <v>2.75176</v>
      </c>
      <c r="B53">
        <f>(Table110[[#This Row],[time]]-2)*2</f>
        <v>1.50352</v>
      </c>
      <c r="C53">
        <v>81.601600000000005</v>
      </c>
      <c r="D53">
        <v>6.2144300000000001</v>
      </c>
      <c r="E53">
        <f>Table110[[#This Row],[CFNM]]/Table110[[#This Row],[CAREA]]</f>
        <v>7.6155737142408975E-2</v>
      </c>
      <c r="F53">
        <v>2.75176</v>
      </c>
      <c r="G53">
        <f>(Table211[[#This Row],[time]]-2)*2</f>
        <v>1.50352</v>
      </c>
      <c r="H53">
        <v>88.707999999999998</v>
      </c>
      <c r="I53">
        <v>0.775814</v>
      </c>
      <c r="J53">
        <f>Table211[[#This Row],[CFNM]]/Table211[[#This Row],[CAREA]]</f>
        <v>8.7457050096947288E-3</v>
      </c>
      <c r="K53">
        <v>2.75176</v>
      </c>
      <c r="L53">
        <f>(Table312[[#This Row],[time]]-2)*2</f>
        <v>1.50352</v>
      </c>
      <c r="M53">
        <v>80.137</v>
      </c>
      <c r="N53">
        <v>3.6024899999999999E-3</v>
      </c>
      <c r="O53">
        <f>Table312[[#This Row],[CFNM]]/Table312[[#This Row],[CAREA]]</f>
        <v>4.4954141033480166E-5</v>
      </c>
      <c r="P53">
        <v>2.75176</v>
      </c>
      <c r="Q53">
        <f>(Table413[[#This Row],[time]]-2)*2</f>
        <v>1.50352</v>
      </c>
      <c r="R53">
        <v>77.569599999999994</v>
      </c>
      <c r="S53">
        <v>5.1444899999999998E-3</v>
      </c>
      <c r="T53">
        <f>Table413[[#This Row],[CFNM]]/Table413[[#This Row],[CAREA]]</f>
        <v>6.6320955632103305E-5</v>
      </c>
      <c r="U53">
        <v>2.75176</v>
      </c>
      <c r="V53">
        <f>(Table514[[#This Row],[time]]-2)*2</f>
        <v>1.50352</v>
      </c>
      <c r="W53">
        <v>71.441999999999993</v>
      </c>
      <c r="X53">
        <v>3.7991399999999999E-3</v>
      </c>
      <c r="Y53">
        <f>Table514[[#This Row],[CFNM]]/Table514[[#This Row],[CAREA]]</f>
        <v>5.317796254304191E-5</v>
      </c>
      <c r="Z53">
        <v>2.75176</v>
      </c>
      <c r="AA53">
        <f>(Table615[[#This Row],[time]]-2)*2</f>
        <v>1.50352</v>
      </c>
      <c r="AB53">
        <v>73.401499999999999</v>
      </c>
      <c r="AC53">
        <v>3.0473800000000001E-3</v>
      </c>
      <c r="AD53">
        <f>Table615[[#This Row],[CFNM]]/Table615[[#This Row],[CAREA]]</f>
        <v>4.1516590260417021E-5</v>
      </c>
      <c r="AE53">
        <v>2.75176</v>
      </c>
      <c r="AF53">
        <f>(Table716[[#This Row],[time]]-2)*2</f>
        <v>1.50352</v>
      </c>
      <c r="AG53">
        <v>78.397599999999997</v>
      </c>
      <c r="AH53">
        <v>12.3795</v>
      </c>
      <c r="AI53">
        <f>Table716[[#This Row],[CFNM]]/Table716[[#This Row],[CAREA]]</f>
        <v>0.15790661959039562</v>
      </c>
      <c r="AJ53">
        <v>2.75176</v>
      </c>
      <c r="AK53">
        <f>(Table817[[#This Row],[time]]-2)*2</f>
        <v>1.50352</v>
      </c>
      <c r="AL53">
        <v>83.263300000000001</v>
      </c>
      <c r="AM53">
        <v>9.4668799999999997</v>
      </c>
      <c r="AN53">
        <f>Table817[[#This Row],[CFNM]]/Table817[[#This Row],[CAREA]]</f>
        <v>0.11369811189323507</v>
      </c>
    </row>
    <row r="54" spans="1:40" x14ac:dyDescent="0.3">
      <c r="A54">
        <v>2.80444</v>
      </c>
      <c r="B54">
        <f>(Table110[[#This Row],[time]]-2)*2</f>
        <v>1.6088800000000001</v>
      </c>
      <c r="C54">
        <v>80.908799999999999</v>
      </c>
      <c r="D54">
        <v>6.0142699999999998</v>
      </c>
      <c r="E54">
        <f>Table110[[#This Row],[CFNM]]/Table110[[#This Row],[CAREA]]</f>
        <v>7.4333941425407377E-2</v>
      </c>
      <c r="F54">
        <v>2.80444</v>
      </c>
      <c r="G54">
        <f>(Table211[[#This Row],[time]]-2)*2</f>
        <v>1.6088800000000001</v>
      </c>
      <c r="H54">
        <v>88.142600000000002</v>
      </c>
      <c r="I54">
        <v>0.80886899999999995</v>
      </c>
      <c r="J54">
        <f>Table211[[#This Row],[CFNM]]/Table211[[#This Row],[CAREA]]</f>
        <v>9.176822557991255E-3</v>
      </c>
      <c r="K54">
        <v>2.80444</v>
      </c>
      <c r="L54">
        <f>(Table312[[#This Row],[time]]-2)*2</f>
        <v>1.6088800000000001</v>
      </c>
      <c r="M54">
        <v>79.691800000000001</v>
      </c>
      <c r="N54">
        <v>3.4671900000000002E-3</v>
      </c>
      <c r="O54">
        <f>Table312[[#This Row],[CFNM]]/Table312[[#This Row],[CAREA]]</f>
        <v>4.3507487595963451E-5</v>
      </c>
      <c r="P54">
        <v>2.80444</v>
      </c>
      <c r="Q54">
        <f>(Table413[[#This Row],[time]]-2)*2</f>
        <v>1.6088800000000001</v>
      </c>
      <c r="R54">
        <v>76.757599999999996</v>
      </c>
      <c r="S54">
        <v>5.0112300000000002E-3</v>
      </c>
      <c r="T54">
        <f>Table413[[#This Row],[CFNM]]/Table413[[#This Row],[CAREA]]</f>
        <v>6.5286434177202002E-5</v>
      </c>
      <c r="U54">
        <v>2.80444</v>
      </c>
      <c r="V54">
        <f>(Table514[[#This Row],[time]]-2)*2</f>
        <v>1.6088800000000001</v>
      </c>
      <c r="W54">
        <v>70.832599999999999</v>
      </c>
      <c r="X54">
        <v>3.6822999999999999E-3</v>
      </c>
      <c r="Y54">
        <f>Table514[[#This Row],[CFNM]]/Table514[[#This Row],[CAREA]]</f>
        <v>5.1985949972187947E-5</v>
      </c>
      <c r="Z54">
        <v>2.80444</v>
      </c>
      <c r="AA54">
        <f>(Table615[[#This Row],[time]]-2)*2</f>
        <v>1.6088800000000001</v>
      </c>
      <c r="AB54">
        <v>72.305899999999994</v>
      </c>
      <c r="AC54">
        <v>2.8875200000000002E-3</v>
      </c>
      <c r="AD54">
        <f>Table615[[#This Row],[CFNM]]/Table615[[#This Row],[CAREA]]</f>
        <v>3.9934777106709143E-5</v>
      </c>
      <c r="AE54">
        <v>2.80444</v>
      </c>
      <c r="AF54">
        <f>(Table716[[#This Row],[time]]-2)*2</f>
        <v>1.6088800000000001</v>
      </c>
      <c r="AG54">
        <v>78.438100000000006</v>
      </c>
      <c r="AH54">
        <v>11.5421</v>
      </c>
      <c r="AI54">
        <f>Table716[[#This Row],[CFNM]]/Table716[[#This Row],[CAREA]]</f>
        <v>0.14714915328137729</v>
      </c>
      <c r="AJ54">
        <v>2.80444</v>
      </c>
      <c r="AK54">
        <f>(Table817[[#This Row],[time]]-2)*2</f>
        <v>1.6088800000000001</v>
      </c>
      <c r="AL54">
        <v>83.138499999999993</v>
      </c>
      <c r="AM54">
        <v>8.8203600000000009</v>
      </c>
      <c r="AN54">
        <f>Table817[[#This Row],[CFNM]]/Table817[[#This Row],[CAREA]]</f>
        <v>0.10609236394690789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79.824700000000007</v>
      </c>
      <c r="D55">
        <v>5.8321800000000001</v>
      </c>
      <c r="E55">
        <f>Table110[[#This Row],[CFNM]]/Table110[[#This Row],[CAREA]]</f>
        <v>7.3062347869769631E-2</v>
      </c>
      <c r="F55">
        <v>2.8583699999999999</v>
      </c>
      <c r="G55">
        <f>(Table211[[#This Row],[time]]-2)*2</f>
        <v>1.7167399999999997</v>
      </c>
      <c r="H55">
        <v>87.731999999999999</v>
      </c>
      <c r="I55">
        <v>0.831592</v>
      </c>
      <c r="J55">
        <f>Table211[[#This Row],[CFNM]]/Table211[[#This Row],[CAREA]]</f>
        <v>9.478776273195641E-3</v>
      </c>
      <c r="K55">
        <v>2.8583699999999999</v>
      </c>
      <c r="L55">
        <f>(Table312[[#This Row],[time]]-2)*2</f>
        <v>1.7167399999999997</v>
      </c>
      <c r="M55">
        <v>79.144300000000001</v>
      </c>
      <c r="N55">
        <v>3.35813E-3</v>
      </c>
      <c r="O55">
        <f>Table312[[#This Row],[CFNM]]/Table312[[#This Row],[CAREA]]</f>
        <v>4.2430471935439443E-5</v>
      </c>
      <c r="P55">
        <v>2.8583699999999999</v>
      </c>
      <c r="Q55">
        <f>(Table413[[#This Row],[time]]-2)*2</f>
        <v>1.7167399999999997</v>
      </c>
      <c r="R55">
        <v>76.4529</v>
      </c>
      <c r="S55">
        <v>4.9018400000000002E-3</v>
      </c>
      <c r="T55">
        <f>Table413[[#This Row],[CFNM]]/Table413[[#This Row],[CAREA]]</f>
        <v>6.4115815096615046E-5</v>
      </c>
      <c r="U55">
        <v>2.8583699999999999</v>
      </c>
      <c r="V55">
        <f>(Table514[[#This Row],[time]]-2)*2</f>
        <v>1.7167399999999997</v>
      </c>
      <c r="W55">
        <v>70.456100000000006</v>
      </c>
      <c r="X55">
        <v>3.5844100000000001E-3</v>
      </c>
      <c r="Y55">
        <f>Table514[[#This Row],[CFNM]]/Table514[[#This Row],[CAREA]]</f>
        <v>5.0874374255742223E-5</v>
      </c>
      <c r="Z55">
        <v>2.8583699999999999</v>
      </c>
      <c r="AA55">
        <f>(Table615[[#This Row],[time]]-2)*2</f>
        <v>1.7167399999999997</v>
      </c>
      <c r="AB55">
        <v>70.676199999999994</v>
      </c>
      <c r="AC55">
        <v>2.7620000000000001E-3</v>
      </c>
      <c r="AD55">
        <f>Table615[[#This Row],[CFNM]]/Table615[[#This Row],[CAREA]]</f>
        <v>3.9079633596599709E-5</v>
      </c>
      <c r="AE55">
        <v>2.8583699999999999</v>
      </c>
      <c r="AF55">
        <f>(Table716[[#This Row],[time]]-2)*2</f>
        <v>1.7167399999999997</v>
      </c>
      <c r="AG55">
        <v>78.442800000000005</v>
      </c>
      <c r="AH55">
        <v>10.9003</v>
      </c>
      <c r="AI55">
        <f>Table716[[#This Row],[CFNM]]/Table716[[#This Row],[CAREA]]</f>
        <v>0.13895857873507828</v>
      </c>
      <c r="AJ55">
        <v>2.8583699999999999</v>
      </c>
      <c r="AK55">
        <f>(Table817[[#This Row],[time]]-2)*2</f>
        <v>1.7167399999999997</v>
      </c>
      <c r="AL55">
        <v>83.048400000000001</v>
      </c>
      <c r="AM55">
        <v>8.2996400000000001</v>
      </c>
      <c r="AN55">
        <f>Table817[[#This Row],[CFNM]]/Table817[[#This Row],[CAREA]]</f>
        <v>9.9937385909903143E-2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79.452600000000004</v>
      </c>
      <c r="D56">
        <v>5.5853400000000004</v>
      </c>
      <c r="E56">
        <f>Table110[[#This Row],[CFNM]]/Table110[[#This Row],[CAREA]]</f>
        <v>7.0297762439492234E-2</v>
      </c>
      <c r="F56">
        <v>2.9134199999999999</v>
      </c>
      <c r="G56">
        <f>(Table211[[#This Row],[time]]-2)*2</f>
        <v>1.8268399999999998</v>
      </c>
      <c r="H56">
        <v>87.218500000000006</v>
      </c>
      <c r="I56">
        <v>0.88849</v>
      </c>
      <c r="J56">
        <f>Table211[[#This Row],[CFNM]]/Table211[[#This Row],[CAREA]]</f>
        <v>1.0186944283609554E-2</v>
      </c>
      <c r="K56">
        <v>2.9134199999999999</v>
      </c>
      <c r="L56">
        <f>(Table312[[#This Row],[time]]-2)*2</f>
        <v>1.8268399999999998</v>
      </c>
      <c r="M56">
        <v>78.706900000000005</v>
      </c>
      <c r="N56">
        <v>3.22105E-3</v>
      </c>
      <c r="O56">
        <f>Table312[[#This Row],[CFNM]]/Table312[[#This Row],[CAREA]]</f>
        <v>4.0924620331889578E-5</v>
      </c>
      <c r="P56">
        <v>2.9134199999999999</v>
      </c>
      <c r="Q56">
        <f>(Table413[[#This Row],[time]]-2)*2</f>
        <v>1.8268399999999998</v>
      </c>
      <c r="R56">
        <v>76.087800000000001</v>
      </c>
      <c r="S56">
        <v>4.7618000000000001E-3</v>
      </c>
      <c r="T56">
        <f>Table413[[#This Row],[CFNM]]/Table413[[#This Row],[CAREA]]</f>
        <v>6.2582963366006114E-5</v>
      </c>
      <c r="U56">
        <v>2.9134199999999999</v>
      </c>
      <c r="V56">
        <f>(Table514[[#This Row],[time]]-2)*2</f>
        <v>1.8268399999999998</v>
      </c>
      <c r="W56">
        <v>69.972399999999993</v>
      </c>
      <c r="X56">
        <v>3.46072E-3</v>
      </c>
      <c r="Y56">
        <f>Table514[[#This Row],[CFNM]]/Table514[[#This Row],[CAREA]]</f>
        <v>4.9458357866816062E-5</v>
      </c>
      <c r="Z56">
        <v>2.9134199999999999</v>
      </c>
      <c r="AA56">
        <f>(Table615[[#This Row],[time]]-2)*2</f>
        <v>1.8268399999999998</v>
      </c>
      <c r="AB56">
        <v>70.011499999999998</v>
      </c>
      <c r="AC56">
        <v>2.6093100000000001E-3</v>
      </c>
      <c r="AD56">
        <f>Table615[[#This Row],[CFNM]]/Table615[[#This Row],[CAREA]]</f>
        <v>3.7269734257943338E-5</v>
      </c>
      <c r="AE56">
        <v>2.9134199999999999</v>
      </c>
      <c r="AF56">
        <f>(Table716[[#This Row],[time]]-2)*2</f>
        <v>1.8268399999999998</v>
      </c>
      <c r="AG56">
        <v>78.311400000000006</v>
      </c>
      <c r="AH56">
        <v>10.040699999999999</v>
      </c>
      <c r="AI56">
        <f>Table716[[#This Row],[CFNM]]/Table716[[#This Row],[CAREA]]</f>
        <v>0.12821504914993218</v>
      </c>
      <c r="AJ56">
        <v>2.9134199999999999</v>
      </c>
      <c r="AK56">
        <f>(Table817[[#This Row],[time]]-2)*2</f>
        <v>1.8268399999999998</v>
      </c>
      <c r="AL56">
        <v>82.963800000000006</v>
      </c>
      <c r="AM56">
        <v>7.5697000000000001</v>
      </c>
      <c r="AN56">
        <f>Table817[[#This Row],[CFNM]]/Table817[[#This Row],[CAREA]]</f>
        <v>9.1240999086348501E-2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78.684399999999997</v>
      </c>
      <c r="D57">
        <v>5.3484100000000003</v>
      </c>
      <c r="E57">
        <f>Table110[[#This Row],[CFNM]]/Table110[[#This Row],[CAREA]]</f>
        <v>6.7972939998271587E-2</v>
      </c>
      <c r="F57">
        <v>2.9619599999999999</v>
      </c>
      <c r="G57">
        <f>(Table211[[#This Row],[time]]-2)*2</f>
        <v>1.9239199999999999</v>
      </c>
      <c r="H57">
        <v>86.740600000000001</v>
      </c>
      <c r="I57">
        <v>0.92492600000000003</v>
      </c>
      <c r="J57">
        <f>Table211[[#This Row],[CFNM]]/Table211[[#This Row],[CAREA]]</f>
        <v>1.0663126609684508E-2</v>
      </c>
      <c r="K57">
        <v>2.9619599999999999</v>
      </c>
      <c r="L57">
        <f>(Table312[[#This Row],[time]]-2)*2</f>
        <v>1.9239199999999999</v>
      </c>
      <c r="M57">
        <v>78.309700000000007</v>
      </c>
      <c r="N57">
        <v>3.0985700000000001E-3</v>
      </c>
      <c r="O57">
        <f>Table312[[#This Row],[CFNM]]/Table312[[#This Row],[CAREA]]</f>
        <v>3.9568150561169304E-5</v>
      </c>
      <c r="P57">
        <v>2.9619599999999999</v>
      </c>
      <c r="Q57">
        <f>(Table413[[#This Row],[time]]-2)*2</f>
        <v>1.9239199999999999</v>
      </c>
      <c r="R57">
        <v>75.799499999999995</v>
      </c>
      <c r="S57">
        <v>4.6364900000000001E-3</v>
      </c>
      <c r="T57">
        <f>Table413[[#This Row],[CFNM]]/Table413[[#This Row],[CAREA]]</f>
        <v>6.1167817729668408E-5</v>
      </c>
      <c r="U57">
        <v>2.9619599999999999</v>
      </c>
      <c r="V57">
        <f>(Table514[[#This Row],[time]]-2)*2</f>
        <v>1.9239199999999999</v>
      </c>
      <c r="W57">
        <v>69.558800000000005</v>
      </c>
      <c r="X57">
        <v>3.3505000000000002E-3</v>
      </c>
      <c r="Y57">
        <f>Table514[[#This Row],[CFNM]]/Table514[[#This Row],[CAREA]]</f>
        <v>4.8167880987021055E-5</v>
      </c>
      <c r="Z57">
        <v>2.9619599999999999</v>
      </c>
      <c r="AA57">
        <f>(Table615[[#This Row],[time]]-2)*2</f>
        <v>1.9239199999999999</v>
      </c>
      <c r="AB57">
        <v>67.936300000000003</v>
      </c>
      <c r="AC57">
        <v>2.4751999999999999E-3</v>
      </c>
      <c r="AD57">
        <f>Table615[[#This Row],[CFNM]]/Table615[[#This Row],[CAREA]]</f>
        <v>3.6434130207267688E-5</v>
      </c>
      <c r="AE57">
        <v>2.9619599999999999</v>
      </c>
      <c r="AF57">
        <f>(Table716[[#This Row],[time]]-2)*2</f>
        <v>1.9239199999999999</v>
      </c>
      <c r="AG57">
        <v>78.194999999999993</v>
      </c>
      <c r="AH57">
        <v>9.2199799999999996</v>
      </c>
      <c r="AI57">
        <f>Table716[[#This Row],[CFNM]]/Table716[[#This Row],[CAREA]]</f>
        <v>0.11791009655348808</v>
      </c>
      <c r="AJ57">
        <v>2.9619599999999999</v>
      </c>
      <c r="AK57">
        <f>(Table817[[#This Row],[time]]-2)*2</f>
        <v>1.9239199999999999</v>
      </c>
      <c r="AL57">
        <v>82.869699999999995</v>
      </c>
      <c r="AM57">
        <v>6.9167300000000003</v>
      </c>
      <c r="AN57">
        <f>Table817[[#This Row],[CFNM]]/Table817[[#This Row],[CAREA]]</f>
        <v>8.3465126578230658E-2</v>
      </c>
    </row>
    <row r="58" spans="1:40" x14ac:dyDescent="0.3">
      <c r="A58">
        <v>3</v>
      </c>
      <c r="B58">
        <f>(Table110[[#This Row],[time]]-2)*2</f>
        <v>2</v>
      </c>
      <c r="C58">
        <v>77.846900000000005</v>
      </c>
      <c r="D58">
        <v>5.1166499999999999</v>
      </c>
      <c r="E58">
        <f>Table110[[#This Row],[CFNM]]/Table110[[#This Row],[CAREA]]</f>
        <v>6.5727087398470579E-2</v>
      </c>
      <c r="F58">
        <v>3</v>
      </c>
      <c r="G58">
        <f>(Table211[[#This Row],[time]]-2)*2</f>
        <v>2</v>
      </c>
      <c r="H58">
        <v>86.329499999999996</v>
      </c>
      <c r="I58">
        <v>0.94435599999999997</v>
      </c>
      <c r="J58">
        <f>Table211[[#This Row],[CFNM]]/Table211[[#This Row],[CAREA]]</f>
        <v>1.0938972193746054E-2</v>
      </c>
      <c r="K58">
        <v>3</v>
      </c>
      <c r="L58">
        <f>(Table312[[#This Row],[time]]-2)*2</f>
        <v>2</v>
      </c>
      <c r="M58">
        <v>77.933999999999997</v>
      </c>
      <c r="N58">
        <v>2.98701E-3</v>
      </c>
      <c r="O58">
        <f>Table312[[#This Row],[CFNM]]/Table312[[#This Row],[CAREA]]</f>
        <v>3.8327430903071831E-5</v>
      </c>
      <c r="P58">
        <v>3</v>
      </c>
      <c r="Q58">
        <f>(Table413[[#This Row],[time]]-2)*2</f>
        <v>2</v>
      </c>
      <c r="R58">
        <v>75.533500000000004</v>
      </c>
      <c r="S58">
        <v>4.5195799999999996E-3</v>
      </c>
      <c r="T58">
        <f>Table413[[#This Row],[CFNM]]/Table413[[#This Row],[CAREA]]</f>
        <v>5.9835437256316724E-5</v>
      </c>
      <c r="U58">
        <v>3</v>
      </c>
      <c r="V58">
        <f>(Table514[[#This Row],[time]]-2)*2</f>
        <v>2</v>
      </c>
      <c r="W58">
        <v>68.855199999999996</v>
      </c>
      <c r="X58">
        <v>3.2456899999999999E-3</v>
      </c>
      <c r="Y58">
        <f>Table514[[#This Row],[CFNM]]/Table514[[#This Row],[CAREA]]</f>
        <v>4.7137906795710419E-5</v>
      </c>
      <c r="Z58">
        <v>3</v>
      </c>
      <c r="AA58">
        <f>(Table615[[#This Row],[time]]-2)*2</f>
        <v>2</v>
      </c>
      <c r="AB58">
        <v>66.267700000000005</v>
      </c>
      <c r="AC58">
        <v>2.35331E-3</v>
      </c>
      <c r="AD58">
        <f>Table615[[#This Row],[CFNM]]/Table615[[#This Row],[CAREA]]</f>
        <v>3.5512172596906183E-5</v>
      </c>
      <c r="AE58">
        <v>3</v>
      </c>
      <c r="AF58">
        <f>(Table716[[#This Row],[time]]-2)*2</f>
        <v>2</v>
      </c>
      <c r="AG58">
        <v>78.016999999999996</v>
      </c>
      <c r="AH58">
        <v>8.4647000000000006</v>
      </c>
      <c r="AI58">
        <f>Table716[[#This Row],[CFNM]]/Table716[[#This Row],[CAREA]]</f>
        <v>0.10849814783957344</v>
      </c>
      <c r="AJ58">
        <v>3</v>
      </c>
      <c r="AK58">
        <f>(Table817[[#This Row],[time]]-2)*2</f>
        <v>2</v>
      </c>
      <c r="AL58">
        <v>82.771600000000007</v>
      </c>
      <c r="AM58">
        <v>6.3022499999999999</v>
      </c>
      <c r="AN58">
        <f>Table817[[#This Row],[CFNM]]/Table817[[#This Row],[CAREA]]</f>
        <v>7.6140246171392117E-2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D3B9A9-AC91-47A5-A31B-FC698E4C9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9C66A0-4D14-4028-A468-8563F0675E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45B395-29A8-4E8A-A13F-C8B539C157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2020-12-17T19:45:36Z</dcterms:created>
  <dcterms:modified xsi:type="dcterms:W3CDTF">2020-12-17T19:56:50Z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