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CMS results\LatSlideNoTether\"/>
    </mc:Choice>
  </mc:AlternateContent>
  <xr:revisionPtr revIDLastSave="33" documentId="8_{6D86608A-8F20-4809-964B-F9BEBFB3457F}" xr6:coauthVersionLast="45" xr6:coauthVersionMax="45" xr10:uidLastSave="{79C72956-4CCC-483C-95CB-E26E53C5CCE2}"/>
  <bookViews>
    <workbookView xWindow="5760" yWindow="2220" windowWidth="17280" windowHeight="9024" xr2:uid="{257EA0A4-9DE1-4635-9D7D-BF0EC8D1A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<sst xmlns="http://schemas.openxmlformats.org/spreadsheetml/2006/main" count="106" uniqueCount="20">
  <si>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</si>
  <si>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</si>
  <si>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</si>
  <si>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</si>
  <si>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</si>
  <si>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</si>
  <si>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</si>
  <si>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</si>
  <si>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</si>
  <si>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</si>
  <si>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</si>
  <si>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</si>
  <si>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</si>
  <si>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</si>
  <si>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</si>
  <si>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</si>
  <si>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Lat Slide No Tether </t>
  </si>
  <si>
    <t xml:space="preserve">S2_4N_LatSlide_NoTether.odb </t>
  </si>
  <si>
    <t>S2_4P_LatSlide_NoTether.odb</t>
  </si>
  <si>
    <t xml:space="preserve">4P Lat Slide No Tether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</si>
</sst>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3C08E-9339-4F34-AB6A-59CDC5958B0A}" name="Table1" displayName="Table1" ref="A9:E30" totalsRowShown="0">
  <autoFilter ref="A9:E30" xr:uid="{DD0301A2-6836-45D9-8885-1AF584EB5611}"/>
  <tableColumns count="5">
    <tableColumn id="1" xr3:uid="{A34D64B3-4533-4E3F-9EC8-9FE0A16E37BD}" name="time"/>
    <tableColumn id="2" xr3:uid="{1DB48719-5127-40FD-9F0E-86459169E877}" name="moment" dataDxfId="31">
      <calculatedColumnFormula>-(Table1[[#This Row],[time]]-2)*2</calculatedColumnFormula>
    </tableColumn>
    <tableColumn id="3" xr3:uid="{0D7BCB8A-312E-484A-B138-FA3FD1F976A2}" name="CAREA"/>
    <tableColumn id="4" xr3:uid="{D15923B5-4DD4-4C6C-B99A-642F27E034F9}" name="CFNM"/>
    <tableColumn id="5" xr3:uid="{2C7A26D3-E2BB-45E5-9574-36BA3BC4CF53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ADA5F3-9C46-4FC4-A159-5DADB4203F89}" name="Table211" displayName="Table211" ref="F37:J58" totalsRowShown="0">
  <autoFilter ref="F37:J58" xr:uid="{6238A51D-4CC7-4428-93C8-89E350295CD9}"/>
  <tableColumns count="5">
    <tableColumn id="1" xr3:uid="{D25BC4DE-8856-4815-982B-663143143312}" name="time"/>
    <tableColumn id="2" xr3:uid="{C0C031AB-D764-4088-A737-9891664D517A}" name="moment" dataDxfId="13">
      <calculatedColumnFormula>(Table211[[#This Row],[time]]-2)*2</calculatedColumnFormula>
    </tableColumn>
    <tableColumn id="3" xr3:uid="{42B04C50-79D9-4387-A1E8-8B2C40EFA6C3}" name="CAREA"/>
    <tableColumn id="4" xr3:uid="{F09C27FE-1984-418D-A62A-D84A0EC1E8A8}" name="CFNM"/>
    <tableColumn id="5" xr3:uid="{9220E899-D8B1-4936-9E7C-AD595B4E0AB1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44892B-3CBC-4D2A-8FA4-A7AFF300AD1A}" name="Table312" displayName="Table312" ref="K37:O58" totalsRowShown="0">
  <autoFilter ref="K37:O58" xr:uid="{DDAFBAC4-9A17-4517-B0D1-9472A962013B}"/>
  <tableColumns count="5">
    <tableColumn id="1" xr3:uid="{A554B7C3-E5BA-4D1B-92A9-2EBC11A7DD1D}" name="time"/>
    <tableColumn id="2" xr3:uid="{F18FE3F5-51B2-4905-9F83-051A0ECA9D9D}" name="moment" dataDxfId="11">
      <calculatedColumnFormula>(Table312[[#This Row],[time]]-2)*2</calculatedColumnFormula>
    </tableColumn>
    <tableColumn id="3" xr3:uid="{4577DDA9-CEF1-4BE2-B76D-7D5E98E4737D}" name="CAREA"/>
    <tableColumn id="4" xr3:uid="{7CCF09F7-7E92-45D8-A86D-6A0C54301EAC}" name="CFNM"/>
    <tableColumn id="5" xr3:uid="{53386E4F-9A75-4BE4-81F9-CF6BF8BF8642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0E40D6-9397-452E-821B-B4DC90D434A4}" name="Table413" displayName="Table413" ref="P37:T58" totalsRowShown="0">
  <autoFilter ref="P37:T58" xr:uid="{BE126250-F7DA-4F14-83AB-E855AC62ECBA}"/>
  <tableColumns count="5">
    <tableColumn id="1" xr3:uid="{F0BEEE11-CA6C-4EB5-AE3E-8F4E2025F9C4}" name="time"/>
    <tableColumn id="2" xr3:uid="{A40E7AC7-BADC-4B63-BFDD-50AB6E152C04}" name="moment" dataDxfId="9">
      <calculatedColumnFormula>(Table413[[#This Row],[time]]-2)*2</calculatedColumnFormula>
    </tableColumn>
    <tableColumn id="3" xr3:uid="{312DE15C-97E2-4DB0-9238-0A008BF254C5}" name="CAREA"/>
    <tableColumn id="4" xr3:uid="{7B7CA170-F2EA-45AD-81E7-74835BFF0C97}" name="CFNM"/>
    <tableColumn id="5" xr3:uid="{CB8A7E0A-4272-4FF7-905F-9B949E92220D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75D16A-1092-4B16-A216-D7D508D018DD}" name="Table514" displayName="Table514" ref="U37:Y58" totalsRowShown="0">
  <autoFilter ref="U37:Y58" xr:uid="{B6EEFB4A-5902-4F6F-A978-A1C3A3ECCA88}"/>
  <tableColumns count="5">
    <tableColumn id="1" xr3:uid="{0069FC56-ADD7-4015-82E5-BBA136C4D519}" name="time"/>
    <tableColumn id="2" xr3:uid="{24D16ED8-1753-4C72-B4F3-53C6187B5491}" name="moment" dataDxfId="7">
      <calculatedColumnFormula>(Table514[[#This Row],[time]]-2)*2</calculatedColumnFormula>
    </tableColumn>
    <tableColumn id="3" xr3:uid="{02ADD90F-96C9-4E44-A827-7A663A98D6F2}" name="CAREA"/>
    <tableColumn id="4" xr3:uid="{C465A7E8-D982-4B3C-84DA-B41101FD4F65}" name="CFNM"/>
    <tableColumn id="5" xr3:uid="{4D5A18D0-4F58-40E3-8512-1AA3F2DB2900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5BA2E2-9FAA-48AE-B61A-3C25CF313DA6}" name="Table615" displayName="Table615" ref="Z37:AD58" totalsRowShown="0">
  <autoFilter ref="Z37:AD58" xr:uid="{7359E470-F5A1-4E0D-86BA-EFDA5749CCB2}"/>
  <tableColumns count="5">
    <tableColumn id="1" xr3:uid="{E8E3556E-A396-44F6-935A-77089B69BE90}" name="time"/>
    <tableColumn id="2" xr3:uid="{79543445-705C-4078-8E23-425CFB638702}" name="moment" dataDxfId="5">
      <calculatedColumnFormula>(Table615[[#This Row],[time]]-2)*2</calculatedColumnFormula>
    </tableColumn>
    <tableColumn id="3" xr3:uid="{7D0C2D84-553D-420E-B2DD-7D2D16F309A2}" name="CAREA"/>
    <tableColumn id="4" xr3:uid="{91E0C0A2-E32D-4073-A4A8-55BC748236C5}" name="CFNM"/>
    <tableColumn id="5" xr3:uid="{38B44E9F-EA88-467B-B737-41A858342329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7D6831F-9A72-4EA3-9933-687B381932CB}" name="Table716" displayName="Table716" ref="AE37:AI58" totalsRowShown="0">
  <autoFilter ref="AE37:AI58" xr:uid="{E7874E38-3845-4F14-BD04-5213F221E746}"/>
  <tableColumns count="5">
    <tableColumn id="1" xr3:uid="{CA296D41-5EF8-494A-ABDF-09E69CA0213C}" name="time"/>
    <tableColumn id="2" xr3:uid="{3D27026B-0977-48E0-A9FD-5F9113D6E631}" name="moment" dataDxfId="3">
      <calculatedColumnFormula>(Table716[[#This Row],[time]]-2)*2</calculatedColumnFormula>
    </tableColumn>
    <tableColumn id="3" xr3:uid="{EF1EA7AE-DECD-4184-BDD6-AF271616A5E9}" name="CAREA"/>
    <tableColumn id="4" xr3:uid="{3E6A40F3-D65E-4C78-BDDE-999270114A67}" name="CFNM"/>
    <tableColumn id="5" xr3:uid="{FA65F589-94D0-488A-9BD6-917C9880E0B9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63D8516-CEE5-4F1C-BBC6-FCB35EB1D33D}" name="Table817" displayName="Table817" ref="AJ37:AN58" totalsRowShown="0">
  <autoFilter ref="AJ37:AN58" xr:uid="{1DE95CB9-B2DD-453D-ABDB-3A30469CF109}"/>
  <tableColumns count="5">
    <tableColumn id="1" xr3:uid="{44912A34-76F8-465E-B8A6-014FA384C75E}" name="time"/>
    <tableColumn id="2" xr3:uid="{C66B8556-86CC-44C3-BB39-51F8407B471C}" name="moment" dataDxfId="1">
      <calculatedColumnFormula>(Table817[[#This Row],[time]]-2)*2</calculatedColumnFormula>
    </tableColumn>
    <tableColumn id="3" xr3:uid="{ED39EFC0-E55B-4900-A690-8C449ABA188D}" name="CAREA"/>
    <tableColumn id="4" xr3:uid="{5F9D44A8-409A-4C28-AA2D-C40683AB9E83}" name="CFNM"/>
    <tableColumn id="5" xr3:uid="{76864776-AB1E-459C-B782-0ACEC41C53E5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239E7-9ADB-49D0-9079-6A4FC60313AA}" name="Table2" displayName="Table2" ref="F9:J30" totalsRowShown="0">
  <autoFilter ref="F9:J30" xr:uid="{4F742E07-822E-48C6-9A51-9901871382D5}"/>
  <tableColumns count="5">
    <tableColumn id="1" xr3:uid="{6431C4A4-2425-4AAE-BFFC-6F4053A7F049}" name="time"/>
    <tableColumn id="2" xr3:uid="{31EC0321-D9C3-4EFD-9041-6F41F40DDAE8}" name="moment" dataDxfId="29">
      <calculatedColumnFormula>-(Table2[[#This Row],[time]]-2)*2</calculatedColumnFormula>
    </tableColumn>
    <tableColumn id="3" xr3:uid="{023BF5D9-8EA4-42D8-95C9-D4D3CD31CE9E}" name="CAREA"/>
    <tableColumn id="4" xr3:uid="{E5E8CEB3-760C-47DB-B6E5-AF52DD3ECF17}" name="CFNM"/>
    <tableColumn id="5" xr3:uid="{BE992574-F3E2-4ADD-AFA8-05271807CB6D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72F573-8353-49EB-AC2D-D48EDFD24524}" name="Table3" displayName="Table3" ref="K9:O30" totalsRowShown="0">
  <autoFilter ref="K9:O30" xr:uid="{07B407E0-920A-4D2E-9F2B-A6854D8D2F9F}"/>
  <tableColumns count="5">
    <tableColumn id="1" xr3:uid="{69651F07-9896-49E1-9D6E-85FFA45D2D0F}" name="time"/>
    <tableColumn id="2" xr3:uid="{13F7690A-1148-459C-A6FE-A0DDEBE2D1DB}" name="moment" dataDxfId="27">
      <calculatedColumnFormula>-(Table3[[#This Row],[time]]-2)*2</calculatedColumnFormula>
    </tableColumn>
    <tableColumn id="3" xr3:uid="{FC8030C3-0CC2-4CD3-AC67-886FDDF93728}" name="CAREA"/>
    <tableColumn id="4" xr3:uid="{65A341DE-2E18-4C7A-870A-3C4454677EE3}" name="CFNM"/>
    <tableColumn id="5" xr3:uid="{CC85FEB2-E394-4993-AD04-DF755AD09FBA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0E11F7-46C4-4057-80EB-134E943A9041}" name="Table4" displayName="Table4" ref="P9:T30" totalsRowShown="0">
  <autoFilter ref="P9:T30" xr:uid="{0AC70F97-F14E-481C-AF2F-41C1C95CC320}"/>
  <tableColumns count="5">
    <tableColumn id="1" xr3:uid="{230EABF8-E1FA-47AD-9822-2908C9BB8CB8}" name="time"/>
    <tableColumn id="2" xr3:uid="{CB2E7527-138D-4333-9E77-CC43E37C609C}" name="moment" dataDxfId="25">
      <calculatedColumnFormula>-(Table4[[#This Row],[time]]-2)*2</calculatedColumnFormula>
    </tableColumn>
    <tableColumn id="3" xr3:uid="{2829FF3B-7534-4922-8018-21A346DC8421}" name="CAREA"/>
    <tableColumn id="4" xr3:uid="{7DE3048D-E6D1-45A5-A180-BC9C40BD9BE9}" name="CFNM"/>
    <tableColumn id="5" xr3:uid="{1EB59FAD-6ABD-4D74-8AD4-7829CDFD3647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EB4FCA-F970-4707-B467-798D500DE234}" name="Table5" displayName="Table5" ref="U9:Y30" totalsRowShown="0">
  <autoFilter ref="U9:Y30" xr:uid="{06494748-227A-4CCA-A7FF-88C5FC3CC193}"/>
  <tableColumns count="5">
    <tableColumn id="1" xr3:uid="{18052ABC-7ADB-4A92-88DE-24042133D2C4}" name="time"/>
    <tableColumn id="2" xr3:uid="{3CAF0A99-F14B-43AF-92DD-A5343FEFE57F}" name="moment" dataDxfId="23">
      <calculatedColumnFormula>-(Table5[[#This Row],[time]]-2)*2</calculatedColumnFormula>
    </tableColumn>
    <tableColumn id="3" xr3:uid="{6D23F138-C937-481A-B38B-1E0909F6F29F}" name="CAREA"/>
    <tableColumn id="4" xr3:uid="{8C36C01A-9AD6-449C-9525-A4D70EF7E627}" name="CFNM"/>
    <tableColumn id="5" xr3:uid="{F8CD6816-F7CC-4170-B170-112B01E76540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CB754A-9C85-4D5C-9F40-B96E800014E1}" name="Table6" displayName="Table6" ref="Z9:AD30" totalsRowShown="0">
  <autoFilter ref="Z9:AD30" xr:uid="{000812EF-1BEE-4CD7-9F0C-C2562BD43BC0}"/>
  <tableColumns count="5">
    <tableColumn id="1" xr3:uid="{465B0685-FCF9-4EC0-B423-2598E81F9E8F}" name="time"/>
    <tableColumn id="2" xr3:uid="{C25BD97D-B549-44A2-BC1C-5401063318C2}" name="moment" dataDxfId="21">
      <calculatedColumnFormula>-(Table6[[#This Row],[time]]-2)*2</calculatedColumnFormula>
    </tableColumn>
    <tableColumn id="3" xr3:uid="{B9098983-0A5A-4F66-9AF9-8332431B67AD}" name="CAREA"/>
    <tableColumn id="4" xr3:uid="{F209DD46-C590-4240-8710-2AC2EB2A84A6}" name="CFNM"/>
    <tableColumn id="5" xr3:uid="{047BF899-D653-4FB1-9685-542D31FC076D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AE1B5-B766-4C86-BB0C-F8D8CE68D73A}" name="Table7" displayName="Table7" ref="AE9:AI30" totalsRowShown="0">
  <autoFilter ref="AE9:AI30" xr:uid="{754F1307-C7AF-42B5-94A9-FE015BFA3265}"/>
  <tableColumns count="5">
    <tableColumn id="1" xr3:uid="{D799B8CB-50B7-42A3-B239-6950E9D82A62}" name="time"/>
    <tableColumn id="2" xr3:uid="{70D5B0DB-C93E-4572-8B7D-14B17A6B21C4}" name="moment" dataDxfId="19">
      <calculatedColumnFormula>-(Table7[[#This Row],[time]]-2)*2</calculatedColumnFormula>
    </tableColumn>
    <tableColumn id="3" xr3:uid="{61CCAB2E-A7ED-4C10-8BED-A972CED4CD41}" name="CAREA"/>
    <tableColumn id="4" xr3:uid="{9DD34043-DD47-460D-B26C-F16F10B4FEDC}" name="CFNM"/>
    <tableColumn id="5" xr3:uid="{83F95C86-BFC9-4720-AC68-F8DD5C83758C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686AC1-6F71-4D58-A34B-38E8AD20E7EF}" name="Table8" displayName="Table8" ref="AJ9:AN30" totalsRowShown="0">
  <autoFilter ref="AJ9:AN30" xr:uid="{EBF0D1A1-F64D-4D37-8A8E-F1229BACBB0D}"/>
  <tableColumns count="5">
    <tableColumn id="1" xr3:uid="{6C084D96-B8FA-488C-B764-BD084267D4DE}" name="time"/>
    <tableColumn id="2" xr3:uid="{5C439263-1CAB-4B8F-9AB9-FCBAE20BB25D}" name="moment" dataDxfId="17">
      <calculatedColumnFormula>-(Table8[[#This Row],[time]]-2)*2</calculatedColumnFormula>
    </tableColumn>
    <tableColumn id="3" xr3:uid="{E9BE9CDC-A131-4D28-9C2D-60AB416EB2F5}" name="CAREA"/>
    <tableColumn id="4" xr3:uid="{F9F0A6B4-75B6-4861-8C12-E2202453FABC}" name="CFNM"/>
    <tableColumn id="5" xr3:uid="{24F91C3E-8265-438C-A2E2-B440FA0F1BA5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B69E7F-B771-4125-8A7D-871E4BC39D8E}" name="Table110" displayName="Table110" ref="A37:E58" totalsRowShown="0">
  <autoFilter ref="A37:E58" xr:uid="{C8BAE96F-7369-47F4-8B13-B77C29FB49BE}"/>
  <tableColumns count="5">
    <tableColumn id="1" xr3:uid="{FD0E2EF3-FAAB-4C13-8AAA-F1C2669C8FED}" name="time"/>
    <tableColumn id="2" xr3:uid="{472803F4-BD0C-49F3-96AF-004C7D04A45A}" name="moment" dataDxfId="15">
      <calculatedColumnFormula>(Table110[[#This Row],[time]]-2)*2</calculatedColumnFormula>
    </tableColumn>
    <tableColumn id="3" xr3:uid="{446D2A3A-5537-4187-BB23-03386D6ABF7E}" name="CAREA"/>
    <tableColumn id="4" xr3:uid="{55307128-77AF-45D9-BC0B-B2DC078F210F}" name="CFNM"/>
    <tableColumn id="5" xr3:uid="{9A321EDF-3E28-4B38-9833-9DD46E2F6D99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8FBA-121E-400C-B063-E77B9E484AAE}">
  <dimension ref="A1:AN58"/>
  <sheetViews>
    <sheetView tabSelected="1" topLeftCell="A28" workbookViewId="0">
      <selection activeCell="A33" sqref="A33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80.561099999999996</v>
      </c>
      <c r="D10">
        <v>3.98237</v>
      </c>
      <c r="E10" s="1">
        <f>Table1[[#This Row],[CFNM]]/Table1[[#This Row],[CAREA]]</f>
        <v>4.9432914893168048E-2</v>
      </c>
      <c r="F10">
        <v>2</v>
      </c>
      <c r="G10">
        <f>-(Table2[[#This Row],[time]]-2)*2</f>
        <v>0</v>
      </c>
      <c r="H10">
        <v>87.831800000000001</v>
      </c>
      <c r="I10">
        <v>3.8491799999999998E-3</v>
      </c>
      <c r="J10" s="1">
        <f>Table2[[#This Row],[CFNM]]/Table2[[#This Row],[CAREA]]</f>
        <v>4.38244462711683E-5</v>
      </c>
      <c r="K10">
        <v>2</v>
      </c>
      <c r="L10">
        <f>-(Table3[[#This Row],[time]]-2)*2</f>
        <v>0</v>
      </c>
      <c r="M10">
        <v>85.166700000000006</v>
      </c>
      <c r="N10">
        <v>3.70054E-3</v>
      </c>
      <c r="O10">
        <f>Table3[[#This Row],[CFNM]]/Table3[[#This Row],[CAREA]]</f>
        <v>4.3450550508590793E-5</v>
      </c>
      <c r="P10">
        <v>2</v>
      </c>
      <c r="Q10">
        <f>-(Table4[[#This Row],[time]]-2)*2</f>
        <v>0</v>
      </c>
      <c r="R10">
        <v>79.101699999999994</v>
      </c>
      <c r="S10">
        <v>4.5258399999999997E-3</v>
      </c>
      <c r="T10">
        <f>Table4[[#This Row],[CFNM]]/Table4[[#This Row],[CAREA]]</f>
        <v>5.7215458074858061E-5</v>
      </c>
      <c r="U10">
        <v>2</v>
      </c>
      <c r="V10">
        <f>-(Table5[[#This Row],[time]]-2)*2</f>
        <v>0</v>
      </c>
      <c r="W10">
        <v>83.227699999999999</v>
      </c>
      <c r="X10">
        <v>3.5063499999999999</v>
      </c>
      <c r="Y10">
        <f>Table5[[#This Row],[CFNM]]/Table5[[#This Row],[CAREA]]</f>
        <v>4.2129603485378066E-2</v>
      </c>
      <c r="Z10">
        <v>2</v>
      </c>
      <c r="AA10">
        <f>-(Table6[[#This Row],[time]]-2)*2</f>
        <v>0</v>
      </c>
      <c r="AB10">
        <v>84.265900000000002</v>
      </c>
      <c r="AC10">
        <v>6.2742399999999998</v>
      </c>
      <c r="AD10">
        <f>Table6[[#This Row],[CFNM]]/Table6[[#This Row],[CAREA]]</f>
        <v>7.4457639448460164E-2</v>
      </c>
      <c r="AE10">
        <v>2</v>
      </c>
      <c r="AF10">
        <f>-(Table7[[#This Row],[time]]-2)*2</f>
        <v>0</v>
      </c>
      <c r="AG10">
        <v>78.459999999999994</v>
      </c>
      <c r="AH10">
        <v>14.707599999999999</v>
      </c>
      <c r="AI10">
        <f>Table7[[#This Row],[CFNM]]/Table7[[#This Row],[CAREA]]</f>
        <v>0.1874534794799898</v>
      </c>
      <c r="AJ10">
        <v>2</v>
      </c>
      <c r="AK10">
        <f>-(Table8[[#This Row],[time]]-2)*2</f>
        <v>0</v>
      </c>
      <c r="AL10">
        <v>83.006</v>
      </c>
      <c r="AM10">
        <v>14.6488</v>
      </c>
      <c r="AN10">
        <f>Table8[[#This Row],[CFNM]]/Table8[[#This Row],[CAREA]]</f>
        <v>0.17647880876081246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91.331299999999999</v>
      </c>
      <c r="D11">
        <v>11.1311</v>
      </c>
      <c r="E11">
        <f>Table1[[#This Row],[CFNM]]/Table1[[#This Row],[CAREA]]</f>
        <v>0.12187607096362364</v>
      </c>
      <c r="F11">
        <v>2.0512600000000001</v>
      </c>
      <c r="G11">
        <f>-(Table2[[#This Row],[time]]-2)*2</f>
        <v>-0.10252000000000017</v>
      </c>
      <c r="H11">
        <v>94.526799999999994</v>
      </c>
      <c r="I11">
        <v>3.3595299999999999</v>
      </c>
      <c r="J11">
        <f>Table2[[#This Row],[CFNM]]/Table2[[#This Row],[CAREA]]</f>
        <v>3.5540502799206154E-2</v>
      </c>
      <c r="K11">
        <v>2.0512600000000001</v>
      </c>
      <c r="L11">
        <f>-(Table3[[#This Row],[time]]-2)*2</f>
        <v>-0.10252000000000017</v>
      </c>
      <c r="M11">
        <v>89.669200000000004</v>
      </c>
      <c r="N11">
        <v>4.8978099999999998</v>
      </c>
      <c r="O11">
        <f>Table3[[#This Row],[CFNM]]/Table3[[#This Row],[CAREA]]</f>
        <v>5.4620873164921729E-2</v>
      </c>
      <c r="P11">
        <v>2.0512600000000001</v>
      </c>
      <c r="Q11">
        <f>-(Table4[[#This Row],[time]]-2)*2</f>
        <v>-0.10252000000000017</v>
      </c>
      <c r="R11">
        <v>86.002300000000005</v>
      </c>
      <c r="S11">
        <v>7.0460799999999999</v>
      </c>
      <c r="T11">
        <f>Table4[[#This Row],[CFNM]]/Table4[[#This Row],[CAREA]]</f>
        <v>8.1928971667036804E-2</v>
      </c>
      <c r="U11">
        <v>2.0512600000000001</v>
      </c>
      <c r="V11">
        <f>-(Table5[[#This Row],[time]]-2)*2</f>
        <v>-0.10252000000000017</v>
      </c>
      <c r="W11">
        <v>82.2624</v>
      </c>
      <c r="X11">
        <v>11.9322</v>
      </c>
      <c r="Y11">
        <f>Table5[[#This Row],[CFNM]]/Table5[[#This Row],[CAREA]]</f>
        <v>0.14505047263391294</v>
      </c>
      <c r="Z11">
        <v>2.0512600000000001</v>
      </c>
      <c r="AA11">
        <f>-(Table6[[#This Row],[time]]-2)*2</f>
        <v>-0.10252000000000017</v>
      </c>
      <c r="AB11">
        <v>88.945999999999998</v>
      </c>
      <c r="AC11">
        <v>17.9619</v>
      </c>
      <c r="AD11">
        <f>Table6[[#This Row],[CFNM]]/Table6[[#This Row],[CAREA]]</f>
        <v>0.20194162750432848</v>
      </c>
      <c r="AE11">
        <v>2.0512600000000001</v>
      </c>
      <c r="AF11">
        <f>-(Table7[[#This Row],[time]]-2)*2</f>
        <v>-0.10252000000000017</v>
      </c>
      <c r="AG11">
        <v>79.1845</v>
      </c>
      <c r="AH11">
        <v>20.9346</v>
      </c>
      <c r="AI11">
        <f>Table7[[#This Row],[CFNM]]/Table7[[#This Row],[CAREA]]</f>
        <v>0.26437749812147576</v>
      </c>
      <c r="AJ11">
        <v>2.0512600000000001</v>
      </c>
      <c r="AK11">
        <f>-(Table8[[#This Row],[time]]-2)*2</f>
        <v>-0.10252000000000017</v>
      </c>
      <c r="AL11">
        <v>83.022599999999997</v>
      </c>
      <c r="AM11">
        <v>20.7698</v>
      </c>
      <c r="AN11">
        <f>Table8[[#This Row],[CFNM]]/Table8[[#This Row],[CAREA]]</f>
        <v>0.25017043551996687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90.198099999999997</v>
      </c>
      <c r="D12">
        <v>12.1797</v>
      </c>
      <c r="E12">
        <f>Table1[[#This Row],[CFNM]]/Table1[[#This Row],[CAREA]]</f>
        <v>0.13503277785230511</v>
      </c>
      <c r="F12">
        <v>2.1153300000000002</v>
      </c>
      <c r="G12">
        <f>-(Table2[[#This Row],[time]]-2)*2</f>
        <v>-0.23066000000000031</v>
      </c>
      <c r="H12">
        <v>94.379499999999993</v>
      </c>
      <c r="I12">
        <v>4.2464399999999998</v>
      </c>
      <c r="J12">
        <f>Table2[[#This Row],[CFNM]]/Table2[[#This Row],[CAREA]]</f>
        <v>4.4993245355188366E-2</v>
      </c>
      <c r="K12">
        <v>2.1153300000000002</v>
      </c>
      <c r="L12">
        <f>-(Table3[[#This Row],[time]]-2)*2</f>
        <v>-0.23066000000000031</v>
      </c>
      <c r="M12">
        <v>89.671499999999995</v>
      </c>
      <c r="N12">
        <v>6.7267999999999999</v>
      </c>
      <c r="O12">
        <f>Table3[[#This Row],[CFNM]]/Table3[[#This Row],[CAREA]]</f>
        <v>7.50160307344028E-2</v>
      </c>
      <c r="P12">
        <v>2.1153300000000002</v>
      </c>
      <c r="Q12">
        <f>-(Table4[[#This Row],[time]]-2)*2</f>
        <v>-0.23066000000000031</v>
      </c>
      <c r="R12">
        <v>86.720699999999994</v>
      </c>
      <c r="S12">
        <v>9.7880400000000005</v>
      </c>
      <c r="T12">
        <f>Table4[[#This Row],[CFNM]]/Table4[[#This Row],[CAREA]]</f>
        <v>0.11286855387468045</v>
      </c>
      <c r="U12">
        <v>2.1153300000000002</v>
      </c>
      <c r="V12">
        <f>-(Table5[[#This Row],[time]]-2)*2</f>
        <v>-0.23066000000000031</v>
      </c>
      <c r="W12">
        <v>81.870099999999994</v>
      </c>
      <c r="X12">
        <v>17.345600000000001</v>
      </c>
      <c r="Y12">
        <f>Table5[[#This Row],[CFNM]]/Table5[[#This Row],[CAREA]]</f>
        <v>0.2118673361825624</v>
      </c>
      <c r="Z12">
        <v>2.1153300000000002</v>
      </c>
      <c r="AA12">
        <f>-(Table6[[#This Row],[time]]-2)*2</f>
        <v>-0.23066000000000031</v>
      </c>
      <c r="AB12">
        <v>88.89</v>
      </c>
      <c r="AC12">
        <v>24.6462</v>
      </c>
      <c r="AD12">
        <f>Table6[[#This Row],[CFNM]]/Table6[[#This Row],[CAREA]]</f>
        <v>0.27726628417144789</v>
      </c>
      <c r="AE12">
        <v>2.1153300000000002</v>
      </c>
      <c r="AF12">
        <f>-(Table7[[#This Row],[time]]-2)*2</f>
        <v>-0.23066000000000031</v>
      </c>
      <c r="AG12">
        <v>79.502899999999997</v>
      </c>
      <c r="AH12">
        <v>22.455400000000001</v>
      </c>
      <c r="AI12">
        <f>Table7[[#This Row],[CFNM]]/Table7[[#This Row],[CAREA]]</f>
        <v>0.28244755851673337</v>
      </c>
      <c r="AJ12">
        <v>2.1153300000000002</v>
      </c>
      <c r="AK12">
        <f>-(Table8[[#This Row],[time]]-2)*2</f>
        <v>-0.23066000000000031</v>
      </c>
      <c r="AL12">
        <v>82.777699999999996</v>
      </c>
      <c r="AM12">
        <v>23.0671</v>
      </c>
      <c r="AN12">
        <f>Table8[[#This Row],[CFNM]]/Table8[[#This Row],[CAREA]]</f>
        <v>0.27866321485134282</v>
      </c>
    </row>
    <row r="13" spans="1:40" x14ac:dyDescent="0.3">
      <c r="A13">
        <v>2.16533</v>
      </c>
      <c r="B13">
        <f>-(Table1[[#This Row],[time]]-2)*2</f>
        <v>-0.33065999999999995</v>
      </c>
      <c r="C13">
        <v>89.645799999999994</v>
      </c>
      <c r="D13">
        <v>12.950900000000001</v>
      </c>
      <c r="E13">
        <f>Table1[[#This Row],[CFNM]]/Table1[[#This Row],[CAREA]]</f>
        <v>0.14446744855866089</v>
      </c>
      <c r="F13">
        <v>2.16533</v>
      </c>
      <c r="G13">
        <f>-(Table2[[#This Row],[time]]-2)*2</f>
        <v>-0.33065999999999995</v>
      </c>
      <c r="H13">
        <v>94.620900000000006</v>
      </c>
      <c r="I13">
        <v>5.0081300000000004</v>
      </c>
      <c r="J13">
        <f>Table2[[#This Row],[CFNM]]/Table2[[#This Row],[CAREA]]</f>
        <v>5.2928369947865643E-2</v>
      </c>
      <c r="K13">
        <v>2.16533</v>
      </c>
      <c r="L13">
        <f>-(Table3[[#This Row],[time]]-2)*2</f>
        <v>-0.33065999999999995</v>
      </c>
      <c r="M13">
        <v>89.439899999999994</v>
      </c>
      <c r="N13">
        <v>8.1371199999999995</v>
      </c>
      <c r="O13">
        <f>Table3[[#This Row],[CFNM]]/Table3[[#This Row],[CAREA]]</f>
        <v>9.0978634815110482E-2</v>
      </c>
      <c r="P13">
        <v>2.16533</v>
      </c>
      <c r="Q13">
        <f>-(Table4[[#This Row],[time]]-2)*2</f>
        <v>-0.33065999999999995</v>
      </c>
      <c r="R13">
        <v>87.033900000000003</v>
      </c>
      <c r="S13">
        <v>11.785600000000001</v>
      </c>
      <c r="T13">
        <f>Table4[[#This Row],[CFNM]]/Table4[[#This Row],[CAREA]]</f>
        <v>0.13541390193935926</v>
      </c>
      <c r="U13">
        <v>2.16533</v>
      </c>
      <c r="V13">
        <f>-(Table5[[#This Row],[time]]-2)*2</f>
        <v>-0.33065999999999995</v>
      </c>
      <c r="W13">
        <v>81.848399999999998</v>
      </c>
      <c r="X13">
        <v>21.358499999999999</v>
      </c>
      <c r="Y13">
        <f>Table5[[#This Row],[CFNM]]/Table5[[#This Row],[CAREA]]</f>
        <v>0.26095195507792457</v>
      </c>
      <c r="Z13">
        <v>2.16533</v>
      </c>
      <c r="AA13">
        <f>-(Table6[[#This Row],[time]]-2)*2</f>
        <v>-0.33065999999999995</v>
      </c>
      <c r="AB13">
        <v>88.608800000000002</v>
      </c>
      <c r="AC13">
        <v>29.959199999999999</v>
      </c>
      <c r="AD13">
        <f>Table6[[#This Row],[CFNM]]/Table6[[#This Row],[CAREA]]</f>
        <v>0.33810637318189612</v>
      </c>
      <c r="AE13">
        <v>2.16533</v>
      </c>
      <c r="AF13">
        <f>-(Table7[[#This Row],[time]]-2)*2</f>
        <v>-0.33065999999999995</v>
      </c>
      <c r="AG13">
        <v>79.742599999999996</v>
      </c>
      <c r="AH13">
        <v>24.619599999999998</v>
      </c>
      <c r="AI13">
        <f>Table7[[#This Row],[CFNM]]/Table7[[#This Row],[CAREA]]</f>
        <v>0.30873836569161278</v>
      </c>
      <c r="AJ13">
        <v>2.16533</v>
      </c>
      <c r="AK13">
        <f>-(Table8[[#This Row],[time]]-2)*2</f>
        <v>-0.33065999999999995</v>
      </c>
      <c r="AL13">
        <v>82.493399999999994</v>
      </c>
      <c r="AM13">
        <v>26.106000000000002</v>
      </c>
      <c r="AN13">
        <f>Table8[[#This Row],[CFNM]]/Table8[[#This Row],[CAREA]]</f>
        <v>0.31646168057080937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89.288300000000007</v>
      </c>
      <c r="D14">
        <v>13.9269</v>
      </c>
      <c r="E14">
        <f>Table1[[#This Row],[CFNM]]/Table1[[#This Row],[CAREA]]</f>
        <v>0.15597676291294602</v>
      </c>
      <c r="F14">
        <v>2.2246999999999999</v>
      </c>
      <c r="G14">
        <f>-(Table2[[#This Row],[time]]-2)*2</f>
        <v>-0.4493999999999998</v>
      </c>
      <c r="H14">
        <v>94.712500000000006</v>
      </c>
      <c r="I14">
        <v>6.0005600000000001</v>
      </c>
      <c r="J14">
        <f>Table2[[#This Row],[CFNM]]/Table2[[#This Row],[CAREA]]</f>
        <v>6.3355523294179747E-2</v>
      </c>
      <c r="K14">
        <v>2.2246999999999999</v>
      </c>
      <c r="L14">
        <f>-(Table3[[#This Row],[time]]-2)*2</f>
        <v>-0.4493999999999998</v>
      </c>
      <c r="M14">
        <v>89.634600000000006</v>
      </c>
      <c r="N14">
        <v>9.8040299999999991</v>
      </c>
      <c r="O14">
        <f>Table3[[#This Row],[CFNM]]/Table3[[#This Row],[CAREA]]</f>
        <v>0.10937774029225319</v>
      </c>
      <c r="P14">
        <v>2.2246999999999999</v>
      </c>
      <c r="Q14">
        <f>-(Table4[[#This Row],[time]]-2)*2</f>
        <v>-0.4493999999999998</v>
      </c>
      <c r="R14">
        <v>87.5929</v>
      </c>
      <c r="S14">
        <v>13.963800000000001</v>
      </c>
      <c r="T14">
        <f>Table4[[#This Row],[CFNM]]/Table4[[#This Row],[CAREA]]</f>
        <v>0.15941703037574964</v>
      </c>
      <c r="U14">
        <v>2.2246999999999999</v>
      </c>
      <c r="V14">
        <f>-(Table5[[#This Row],[time]]-2)*2</f>
        <v>-0.4493999999999998</v>
      </c>
      <c r="W14">
        <v>81.221000000000004</v>
      </c>
      <c r="X14">
        <v>24.9573</v>
      </c>
      <c r="Y14">
        <f>Table5[[#This Row],[CFNM]]/Table5[[#This Row],[CAREA]]</f>
        <v>0.30727644328437226</v>
      </c>
      <c r="Z14">
        <v>2.2246999999999999</v>
      </c>
      <c r="AA14">
        <f>-(Table6[[#This Row],[time]]-2)*2</f>
        <v>-0.4493999999999998</v>
      </c>
      <c r="AB14">
        <v>89.151899999999998</v>
      </c>
      <c r="AC14">
        <v>35.063099999999999</v>
      </c>
      <c r="AD14">
        <f>Table6[[#This Row],[CFNM]]/Table6[[#This Row],[CAREA]]</f>
        <v>0.39329616082214736</v>
      </c>
      <c r="AE14">
        <v>2.2246999999999999</v>
      </c>
      <c r="AF14">
        <f>-(Table7[[#This Row],[time]]-2)*2</f>
        <v>-0.4493999999999998</v>
      </c>
      <c r="AG14">
        <v>80.051100000000005</v>
      </c>
      <c r="AH14">
        <v>27.852</v>
      </c>
      <c r="AI14">
        <f>Table7[[#This Row],[CFNM]]/Table7[[#This Row],[CAREA]]</f>
        <v>0.34792776114257018</v>
      </c>
      <c r="AJ14">
        <v>2.2246999999999999</v>
      </c>
      <c r="AK14">
        <f>-(Table8[[#This Row],[time]]-2)*2</f>
        <v>-0.4493999999999998</v>
      </c>
      <c r="AL14">
        <v>82.197599999999994</v>
      </c>
      <c r="AM14">
        <v>29.988399999999999</v>
      </c>
      <c r="AN14">
        <f>Table8[[#This Row],[CFNM]]/Table8[[#This Row],[CAREA]]</f>
        <v>0.36483303648768334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89.199200000000005</v>
      </c>
      <c r="D15">
        <v>14.8894</v>
      </c>
      <c r="E15">
        <f>Table1[[#This Row],[CFNM]]/Table1[[#This Row],[CAREA]]</f>
        <v>0.1669230217311366</v>
      </c>
      <c r="F15">
        <v>2.2668900000000001</v>
      </c>
      <c r="G15">
        <f>-(Table2[[#This Row],[time]]-2)*2</f>
        <v>-0.53378000000000014</v>
      </c>
      <c r="H15">
        <v>95.230800000000002</v>
      </c>
      <c r="I15">
        <v>6.9916400000000003</v>
      </c>
      <c r="J15">
        <f>Table2[[#This Row],[CFNM]]/Table2[[#This Row],[CAREA]]</f>
        <v>7.3417843806835609E-2</v>
      </c>
      <c r="K15">
        <v>2.2668900000000001</v>
      </c>
      <c r="L15">
        <f>-(Table3[[#This Row],[time]]-2)*2</f>
        <v>-0.53378000000000014</v>
      </c>
      <c r="M15">
        <v>89.273200000000003</v>
      </c>
      <c r="N15">
        <v>11.414099999999999</v>
      </c>
      <c r="O15">
        <f>Table3[[#This Row],[CFNM]]/Table3[[#This Row],[CAREA]]</f>
        <v>0.12785584027457286</v>
      </c>
      <c r="P15">
        <v>2.2668900000000001</v>
      </c>
      <c r="Q15">
        <f>-(Table4[[#This Row],[time]]-2)*2</f>
        <v>-0.53378000000000014</v>
      </c>
      <c r="R15">
        <v>87.944199999999995</v>
      </c>
      <c r="S15">
        <v>16.010100000000001</v>
      </c>
      <c r="T15">
        <f>Table4[[#This Row],[CFNM]]/Table4[[#This Row],[CAREA]]</f>
        <v>0.18204838977442517</v>
      </c>
      <c r="U15">
        <v>2.2668900000000001</v>
      </c>
      <c r="V15">
        <f>-(Table5[[#This Row],[time]]-2)*2</f>
        <v>-0.53378000000000014</v>
      </c>
      <c r="W15">
        <v>80.019499999999994</v>
      </c>
      <c r="X15">
        <v>27.6402</v>
      </c>
      <c r="Y15">
        <f>Table5[[#This Row],[CFNM]]/Table5[[#This Row],[CAREA]]</f>
        <v>0.34541830428832976</v>
      </c>
      <c r="Z15">
        <v>2.2668900000000001</v>
      </c>
      <c r="AA15">
        <f>-(Table6[[#This Row],[time]]-2)*2</f>
        <v>-0.53378000000000014</v>
      </c>
      <c r="AB15">
        <v>88.402299999999997</v>
      </c>
      <c r="AC15">
        <v>39.000799999999998</v>
      </c>
      <c r="AD15">
        <f>Table6[[#This Row],[CFNM]]/Table6[[#This Row],[CAREA]]</f>
        <v>0.44117404185185227</v>
      </c>
      <c r="AE15">
        <v>2.2668900000000001</v>
      </c>
      <c r="AF15">
        <f>-(Table7[[#This Row],[time]]-2)*2</f>
        <v>-0.53378000000000014</v>
      </c>
      <c r="AG15">
        <v>80.166899999999998</v>
      </c>
      <c r="AH15">
        <v>31.162099999999999</v>
      </c>
      <c r="AI15">
        <f>Table7[[#This Row],[CFNM]]/Table7[[#This Row],[CAREA]]</f>
        <v>0.38871529272056171</v>
      </c>
      <c r="AJ15">
        <v>2.2668900000000001</v>
      </c>
      <c r="AK15">
        <f>-(Table8[[#This Row],[time]]-2)*2</f>
        <v>-0.53378000000000014</v>
      </c>
      <c r="AL15">
        <v>81.977900000000005</v>
      </c>
      <c r="AM15">
        <v>33.427500000000002</v>
      </c>
      <c r="AN15">
        <f>Table8[[#This Row],[CFNM]]/Table8[[#This Row],[CAREA]]</f>
        <v>0.4077623359466393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89.343800000000002</v>
      </c>
      <c r="D16">
        <v>15.9712</v>
      </c>
      <c r="E16">
        <f>Table1[[#This Row],[CFNM]]/Table1[[#This Row],[CAREA]]</f>
        <v>0.1787611451494116</v>
      </c>
      <c r="F16">
        <v>2.3262700000000001</v>
      </c>
      <c r="G16">
        <f>-(Table2[[#This Row],[time]]-2)*2</f>
        <v>-0.65254000000000012</v>
      </c>
      <c r="H16">
        <v>95.647400000000005</v>
      </c>
      <c r="I16">
        <v>8.2621000000000002</v>
      </c>
      <c r="J16">
        <f>Table2[[#This Row],[CFNM]]/Table2[[#This Row],[CAREA]]</f>
        <v>8.6380811187758366E-2</v>
      </c>
      <c r="K16">
        <v>2.3262700000000001</v>
      </c>
      <c r="L16">
        <f>-(Table3[[#This Row],[time]]-2)*2</f>
        <v>-0.65254000000000012</v>
      </c>
      <c r="M16">
        <v>89.991900000000001</v>
      </c>
      <c r="N16">
        <v>13.674099999999999</v>
      </c>
      <c r="O16">
        <f>Table3[[#This Row],[CFNM]]/Table3[[#This Row],[CAREA]]</f>
        <v>0.15194811977522421</v>
      </c>
      <c r="P16">
        <v>2.3262700000000001</v>
      </c>
      <c r="Q16">
        <f>-(Table4[[#This Row],[time]]-2)*2</f>
        <v>-0.65254000000000012</v>
      </c>
      <c r="R16">
        <v>88.283299999999997</v>
      </c>
      <c r="S16">
        <v>18.5471</v>
      </c>
      <c r="T16">
        <f>Table4[[#This Row],[CFNM]]/Table4[[#This Row],[CAREA]]</f>
        <v>0.21008616578673431</v>
      </c>
      <c r="U16">
        <v>2.3262700000000001</v>
      </c>
      <c r="V16">
        <f>-(Table5[[#This Row],[time]]-2)*2</f>
        <v>-0.65254000000000012</v>
      </c>
      <c r="W16">
        <v>79.146799999999999</v>
      </c>
      <c r="X16">
        <v>30.340499999999999</v>
      </c>
      <c r="Y16">
        <f>Table5[[#This Row],[CFNM]]/Table5[[#This Row],[CAREA]]</f>
        <v>0.38334462037631339</v>
      </c>
      <c r="Z16">
        <v>2.3262700000000001</v>
      </c>
      <c r="AA16">
        <f>-(Table6[[#This Row],[time]]-2)*2</f>
        <v>-0.65254000000000012</v>
      </c>
      <c r="AB16">
        <v>87.376300000000001</v>
      </c>
      <c r="AC16">
        <v>43.205100000000002</v>
      </c>
      <c r="AD16">
        <f>Table6[[#This Row],[CFNM]]/Table6[[#This Row],[CAREA]]</f>
        <v>0.49447161301176634</v>
      </c>
      <c r="AE16">
        <v>2.3262700000000001</v>
      </c>
      <c r="AF16">
        <f>-(Table7[[#This Row],[time]]-2)*2</f>
        <v>-0.65254000000000012</v>
      </c>
      <c r="AG16">
        <v>80.098299999999995</v>
      </c>
      <c r="AH16">
        <v>35.210799999999999</v>
      </c>
      <c r="AI16">
        <f>Table7[[#This Row],[CFNM]]/Table7[[#This Row],[CAREA]]</f>
        <v>0.439594847830728</v>
      </c>
      <c r="AJ16">
        <v>2.3262700000000001</v>
      </c>
      <c r="AK16">
        <f>-(Table8[[#This Row],[time]]-2)*2</f>
        <v>-0.65254000000000012</v>
      </c>
      <c r="AL16">
        <v>81.536100000000005</v>
      </c>
      <c r="AM16">
        <v>37.343699999999998</v>
      </c>
      <c r="AN16">
        <f>Table8[[#This Row],[CFNM]]/Table8[[#This Row],[CAREA]]</f>
        <v>0.45800203836092229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89.694400000000002</v>
      </c>
      <c r="D17">
        <v>17.081099999999999</v>
      </c>
      <c r="E17">
        <f>Table1[[#This Row],[CFNM]]/Table1[[#This Row],[CAREA]]</f>
        <v>0.19043663818476961</v>
      </c>
      <c r="F17">
        <v>2.3684599999999998</v>
      </c>
      <c r="G17">
        <f>-(Table2[[#This Row],[time]]-2)*2</f>
        <v>-0.73691999999999958</v>
      </c>
      <c r="H17">
        <v>96.140500000000003</v>
      </c>
      <c r="I17">
        <v>9.5926600000000004</v>
      </c>
      <c r="J17">
        <f>Table2[[#This Row],[CFNM]]/Table2[[#This Row],[CAREA]]</f>
        <v>9.9777513118820896E-2</v>
      </c>
      <c r="K17">
        <v>2.3684599999999998</v>
      </c>
      <c r="L17">
        <f>-(Table3[[#This Row],[time]]-2)*2</f>
        <v>-0.73691999999999958</v>
      </c>
      <c r="M17">
        <v>89.868300000000005</v>
      </c>
      <c r="N17">
        <v>15.911199999999999</v>
      </c>
      <c r="O17">
        <f>Table3[[#This Row],[CFNM]]/Table3[[#This Row],[CAREA]]</f>
        <v>0.17705019456248752</v>
      </c>
      <c r="P17">
        <v>2.3684599999999998</v>
      </c>
      <c r="Q17">
        <f>-(Table4[[#This Row],[time]]-2)*2</f>
        <v>-0.73691999999999958</v>
      </c>
      <c r="R17">
        <v>88.527799999999999</v>
      </c>
      <c r="S17">
        <v>21.108499999999999</v>
      </c>
      <c r="T17">
        <f>Table4[[#This Row],[CFNM]]/Table4[[#This Row],[CAREA]]</f>
        <v>0.23843922474070292</v>
      </c>
      <c r="U17">
        <v>2.3684599999999998</v>
      </c>
      <c r="V17">
        <f>-(Table5[[#This Row],[time]]-2)*2</f>
        <v>-0.73691999999999958</v>
      </c>
      <c r="W17">
        <v>78.046199999999999</v>
      </c>
      <c r="X17">
        <v>32.866999999999997</v>
      </c>
      <c r="Y17">
        <f>Table5[[#This Row],[CFNM]]/Table5[[#This Row],[CAREA]]</f>
        <v>0.42112236085805582</v>
      </c>
      <c r="Z17">
        <v>2.3684599999999998</v>
      </c>
      <c r="AA17">
        <f>-(Table6[[#This Row],[time]]-2)*2</f>
        <v>-0.73691999999999958</v>
      </c>
      <c r="AB17">
        <v>86.337400000000002</v>
      </c>
      <c r="AC17">
        <v>46.8367</v>
      </c>
      <c r="AD17">
        <f>Table6[[#This Row],[CFNM]]/Table6[[#This Row],[CAREA]]</f>
        <v>0.54248448528679338</v>
      </c>
      <c r="AE17">
        <v>2.3684599999999998</v>
      </c>
      <c r="AF17">
        <f>-(Table7[[#This Row],[time]]-2)*2</f>
        <v>-0.73691999999999958</v>
      </c>
      <c r="AG17">
        <v>79.962900000000005</v>
      </c>
      <c r="AH17">
        <v>39.009</v>
      </c>
      <c r="AI17">
        <f>Table7[[#This Row],[CFNM]]/Table7[[#This Row],[CAREA]]</f>
        <v>0.48783873521345522</v>
      </c>
      <c r="AJ17">
        <v>2.3684599999999998</v>
      </c>
      <c r="AK17">
        <f>-(Table8[[#This Row],[time]]-2)*2</f>
        <v>-0.73691999999999958</v>
      </c>
      <c r="AL17">
        <v>81.2667</v>
      </c>
      <c r="AM17">
        <v>41.115400000000001</v>
      </c>
      <c r="AN17">
        <f>Table8[[#This Row],[CFNM]]/Table8[[#This Row],[CAREA]]</f>
        <v>0.50593170388363251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90.144499999999994</v>
      </c>
      <c r="D18">
        <v>18.115100000000002</v>
      </c>
      <c r="E18">
        <f>Table1[[#This Row],[CFNM]]/Table1[[#This Row],[CAREA]]</f>
        <v>0.20095624247735583</v>
      </c>
      <c r="F18">
        <v>2.4278300000000002</v>
      </c>
      <c r="G18">
        <f>-(Table2[[#This Row],[time]]-2)*2</f>
        <v>-0.85566000000000031</v>
      </c>
      <c r="H18">
        <v>96.531199999999998</v>
      </c>
      <c r="I18">
        <v>11.121</v>
      </c>
      <c r="J18">
        <f>Table2[[#This Row],[CFNM]]/Table2[[#This Row],[CAREA]]</f>
        <v>0.1152062752768017</v>
      </c>
      <c r="K18">
        <v>2.4278300000000002</v>
      </c>
      <c r="L18">
        <f>-(Table3[[#This Row],[time]]-2)*2</f>
        <v>-0.85566000000000031</v>
      </c>
      <c r="M18">
        <v>90.287499999999994</v>
      </c>
      <c r="N18">
        <v>18.0078</v>
      </c>
      <c r="O18">
        <f>Table3[[#This Row],[CFNM]]/Table3[[#This Row],[CAREA]]</f>
        <v>0.19944953620379344</v>
      </c>
      <c r="P18">
        <v>2.4278300000000002</v>
      </c>
      <c r="Q18">
        <f>-(Table4[[#This Row],[time]]-2)*2</f>
        <v>-0.85566000000000031</v>
      </c>
      <c r="R18">
        <v>88.552199999999999</v>
      </c>
      <c r="S18">
        <v>23.470600000000001</v>
      </c>
      <c r="T18">
        <f>Table4[[#This Row],[CFNM]]/Table4[[#This Row],[CAREA]]</f>
        <v>0.26504818626753485</v>
      </c>
      <c r="U18">
        <v>2.4278300000000002</v>
      </c>
      <c r="V18">
        <f>-(Table5[[#This Row],[time]]-2)*2</f>
        <v>-0.85566000000000031</v>
      </c>
      <c r="W18">
        <v>77.101600000000005</v>
      </c>
      <c r="X18">
        <v>35.051400000000001</v>
      </c>
      <c r="Y18">
        <f>Table5[[#This Row],[CFNM]]/Table5[[#This Row],[CAREA]]</f>
        <v>0.45461313383898644</v>
      </c>
      <c r="Z18">
        <v>2.4278300000000002</v>
      </c>
      <c r="AA18">
        <f>-(Table6[[#This Row],[time]]-2)*2</f>
        <v>-0.85566000000000031</v>
      </c>
      <c r="AB18">
        <v>84.690799999999996</v>
      </c>
      <c r="AC18">
        <v>49.802199999999999</v>
      </c>
      <c r="AD18">
        <f>Table6[[#This Row],[CFNM]]/Table6[[#This Row],[CAREA]]</f>
        <v>0.58804734398541525</v>
      </c>
      <c r="AE18">
        <v>2.4278300000000002</v>
      </c>
      <c r="AF18">
        <f>-(Table7[[#This Row],[time]]-2)*2</f>
        <v>-0.85566000000000031</v>
      </c>
      <c r="AG18">
        <v>79.616299999999995</v>
      </c>
      <c r="AH18">
        <v>42.297499999999999</v>
      </c>
      <c r="AI18">
        <f>Table7[[#This Row],[CFNM]]/Table7[[#This Row],[CAREA]]</f>
        <v>0.53126683857451307</v>
      </c>
      <c r="AJ18">
        <v>2.4278300000000002</v>
      </c>
      <c r="AK18">
        <f>-(Table8[[#This Row],[time]]-2)*2</f>
        <v>-0.85566000000000031</v>
      </c>
      <c r="AL18">
        <v>80.188500000000005</v>
      </c>
      <c r="AM18">
        <v>44.258099999999999</v>
      </c>
      <c r="AN18">
        <f>Table8[[#This Row],[CFNM]]/Table8[[#This Row],[CAREA]]</f>
        <v>0.55192577489290851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90.711500000000001</v>
      </c>
      <c r="D19">
        <v>19.202200000000001</v>
      </c>
      <c r="E19">
        <f>Table1[[#This Row],[CFNM]]/Table1[[#This Row],[CAREA]]</f>
        <v>0.21168429581695816</v>
      </c>
      <c r="F19">
        <v>2.4542000000000002</v>
      </c>
      <c r="G19">
        <f>-(Table2[[#This Row],[time]]-2)*2</f>
        <v>-0.90840000000000032</v>
      </c>
      <c r="H19">
        <v>96.886200000000002</v>
      </c>
      <c r="I19">
        <v>12.883900000000001</v>
      </c>
      <c r="J19">
        <f>Table2[[#This Row],[CFNM]]/Table2[[#This Row],[CAREA]]</f>
        <v>0.13297972260239332</v>
      </c>
      <c r="K19">
        <v>2.4542000000000002</v>
      </c>
      <c r="L19">
        <f>-(Table3[[#This Row],[time]]-2)*2</f>
        <v>-0.90840000000000032</v>
      </c>
      <c r="M19">
        <v>90.195700000000002</v>
      </c>
      <c r="N19">
        <v>20.248899999999999</v>
      </c>
      <c r="O19">
        <f>Table3[[#This Row],[CFNM]]/Table3[[#This Row],[CAREA]]</f>
        <v>0.2244996158353447</v>
      </c>
      <c r="P19">
        <v>2.4542000000000002</v>
      </c>
      <c r="Q19">
        <f>-(Table4[[#This Row],[time]]-2)*2</f>
        <v>-0.90840000000000032</v>
      </c>
      <c r="R19">
        <v>88.4054</v>
      </c>
      <c r="S19">
        <v>26.135999999999999</v>
      </c>
      <c r="T19">
        <f>Table4[[#This Row],[CFNM]]/Table4[[#This Row],[CAREA]]</f>
        <v>0.29563804925943438</v>
      </c>
      <c r="U19">
        <v>2.4542000000000002</v>
      </c>
      <c r="V19">
        <f>-(Table5[[#This Row],[time]]-2)*2</f>
        <v>-0.90840000000000032</v>
      </c>
      <c r="W19">
        <v>75.923299999999998</v>
      </c>
      <c r="X19">
        <v>37.249299999999998</v>
      </c>
      <c r="Y19">
        <f>Table5[[#This Row],[CFNM]]/Table5[[#This Row],[CAREA]]</f>
        <v>0.49061750477126259</v>
      </c>
      <c r="Z19">
        <v>2.4542000000000002</v>
      </c>
      <c r="AA19">
        <f>-(Table6[[#This Row],[time]]-2)*2</f>
        <v>-0.90840000000000032</v>
      </c>
      <c r="AB19">
        <v>83.703400000000002</v>
      </c>
      <c r="AC19">
        <v>52.811999999999998</v>
      </c>
      <c r="AD19">
        <f>Table6[[#This Row],[CFNM]]/Table6[[#This Row],[CAREA]]</f>
        <v>0.63094211226784092</v>
      </c>
      <c r="AE19">
        <v>2.4542000000000002</v>
      </c>
      <c r="AF19">
        <f>-(Table7[[#This Row],[time]]-2)*2</f>
        <v>-0.90840000000000032</v>
      </c>
      <c r="AG19">
        <v>79.063500000000005</v>
      </c>
      <c r="AH19">
        <v>45.6922</v>
      </c>
      <c r="AI19">
        <f>Table7[[#This Row],[CFNM]]/Table7[[#This Row],[CAREA]]</f>
        <v>0.57791774965692133</v>
      </c>
      <c r="AJ19">
        <v>2.4542000000000002</v>
      </c>
      <c r="AK19">
        <f>-(Table8[[#This Row],[time]]-2)*2</f>
        <v>-0.90840000000000032</v>
      </c>
      <c r="AL19">
        <v>79.876099999999994</v>
      </c>
      <c r="AM19">
        <v>47.471299999999999</v>
      </c>
      <c r="AN19">
        <f>Table8[[#This Row],[CFNM]]/Table8[[#This Row],[CAREA]]</f>
        <v>0.59431169023024411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91.286799999999999</v>
      </c>
      <c r="D20">
        <v>20.2561</v>
      </c>
      <c r="E20">
        <f>Table1[[#This Row],[CFNM]]/Table1[[#This Row],[CAREA]]</f>
        <v>0.22189516994790046</v>
      </c>
      <c r="F20">
        <v>2.5061499999999999</v>
      </c>
      <c r="G20">
        <f>-(Table2[[#This Row],[time]]-2)*2</f>
        <v>-1.0122999999999998</v>
      </c>
      <c r="H20">
        <v>97.686099999999996</v>
      </c>
      <c r="I20">
        <v>14.801500000000001</v>
      </c>
      <c r="J20">
        <f>Table2[[#This Row],[CFNM]]/Table2[[#This Row],[CAREA]]</f>
        <v>0.15152104547115711</v>
      </c>
      <c r="K20">
        <v>2.5061499999999999</v>
      </c>
      <c r="L20">
        <f>-(Table3[[#This Row],[time]]-2)*2</f>
        <v>-1.0122999999999998</v>
      </c>
      <c r="M20">
        <v>89.867000000000004</v>
      </c>
      <c r="N20">
        <v>22.666699999999999</v>
      </c>
      <c r="O20">
        <f>Table3[[#This Row],[CFNM]]/Table3[[#This Row],[CAREA]]</f>
        <v>0.25222495465521266</v>
      </c>
      <c r="P20">
        <v>2.5061499999999999</v>
      </c>
      <c r="Q20">
        <f>-(Table4[[#This Row],[time]]-2)*2</f>
        <v>-1.0122999999999998</v>
      </c>
      <c r="R20">
        <v>88.145200000000003</v>
      </c>
      <c r="S20">
        <v>29.386900000000001</v>
      </c>
      <c r="T20">
        <f>Table4[[#This Row],[CFNM]]/Table4[[#This Row],[CAREA]]</f>
        <v>0.33339194873912592</v>
      </c>
      <c r="U20">
        <v>2.5061499999999999</v>
      </c>
      <c r="V20">
        <f>-(Table5[[#This Row],[time]]-2)*2</f>
        <v>-1.0122999999999998</v>
      </c>
      <c r="W20">
        <v>72.920500000000004</v>
      </c>
      <c r="X20">
        <v>41.156300000000002</v>
      </c>
      <c r="Y20">
        <f>Table5[[#This Row],[CFNM]]/Table5[[#This Row],[CAREA]]</f>
        <v>0.56439958585034389</v>
      </c>
      <c r="Z20">
        <v>2.5061499999999999</v>
      </c>
      <c r="AA20">
        <f>-(Table6[[#This Row],[time]]-2)*2</f>
        <v>-1.0122999999999998</v>
      </c>
      <c r="AB20">
        <v>82.056700000000006</v>
      </c>
      <c r="AC20">
        <v>56.885800000000003</v>
      </c>
      <c r="AD20">
        <f>Table6[[#This Row],[CFNM]]/Table6[[#This Row],[CAREA]]</f>
        <v>0.6932499113417917</v>
      </c>
      <c r="AE20">
        <v>2.5061499999999999</v>
      </c>
      <c r="AF20">
        <f>-(Table7[[#This Row],[time]]-2)*2</f>
        <v>-1.0122999999999998</v>
      </c>
      <c r="AG20">
        <v>78.144999999999996</v>
      </c>
      <c r="AH20">
        <v>49.719299999999997</v>
      </c>
      <c r="AI20">
        <f>Table7[[#This Row],[CFNM]]/Table7[[#This Row],[CAREA]]</f>
        <v>0.63624416149465735</v>
      </c>
      <c r="AJ20">
        <v>2.5061499999999999</v>
      </c>
      <c r="AK20">
        <f>-(Table8[[#This Row],[time]]-2)*2</f>
        <v>-1.0122999999999998</v>
      </c>
      <c r="AL20">
        <v>79.617800000000003</v>
      </c>
      <c r="AM20">
        <v>51.114699999999999</v>
      </c>
      <c r="AN20">
        <f>Table8[[#This Row],[CFNM]]/Table8[[#This Row],[CAREA]]</f>
        <v>0.6420009093443928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91.256600000000006</v>
      </c>
      <c r="D21">
        <v>21.2865</v>
      </c>
      <c r="E21">
        <f>Table1[[#This Row],[CFNM]]/Table1[[#This Row],[CAREA]]</f>
        <v>0.23325984093205313</v>
      </c>
      <c r="F21">
        <v>2.5507599999999999</v>
      </c>
      <c r="G21">
        <f>-(Table2[[#This Row],[time]]-2)*2</f>
        <v>-1.1015199999999998</v>
      </c>
      <c r="H21">
        <v>98.744200000000006</v>
      </c>
      <c r="I21">
        <v>16.492699999999999</v>
      </c>
      <c r="J21">
        <f>Table2[[#This Row],[CFNM]]/Table2[[#This Row],[CAREA]]</f>
        <v>0.16702449359050961</v>
      </c>
      <c r="K21">
        <v>2.5507599999999999</v>
      </c>
      <c r="L21">
        <f>-(Table3[[#This Row],[time]]-2)*2</f>
        <v>-1.1015199999999998</v>
      </c>
      <c r="M21">
        <v>89.598200000000006</v>
      </c>
      <c r="N21">
        <v>25.139600000000002</v>
      </c>
      <c r="O21">
        <f>Table3[[#This Row],[CFNM]]/Table3[[#This Row],[CAREA]]</f>
        <v>0.28058152953965593</v>
      </c>
      <c r="P21">
        <v>2.5507599999999999</v>
      </c>
      <c r="Q21">
        <f>-(Table4[[#This Row],[time]]-2)*2</f>
        <v>-1.1015199999999998</v>
      </c>
      <c r="R21">
        <v>87.769800000000004</v>
      </c>
      <c r="S21">
        <v>32.750399999999999</v>
      </c>
      <c r="T21">
        <f>Table4[[#This Row],[CFNM]]/Table4[[#This Row],[CAREA]]</f>
        <v>0.3731397359911951</v>
      </c>
      <c r="U21">
        <v>2.5507599999999999</v>
      </c>
      <c r="V21">
        <f>-(Table5[[#This Row],[time]]-2)*2</f>
        <v>-1.1015199999999998</v>
      </c>
      <c r="W21">
        <v>67.8001</v>
      </c>
      <c r="X21">
        <v>45.390799999999999</v>
      </c>
      <c r="Y21">
        <f>Table5[[#This Row],[CFNM]]/Table5[[#This Row],[CAREA]]</f>
        <v>0.6694798385253119</v>
      </c>
      <c r="Z21">
        <v>2.5507599999999999</v>
      </c>
      <c r="AA21">
        <f>-(Table6[[#This Row],[time]]-2)*2</f>
        <v>-1.1015199999999998</v>
      </c>
      <c r="AB21">
        <v>77.5976</v>
      </c>
      <c r="AC21">
        <v>61.343499999999999</v>
      </c>
      <c r="AD21">
        <f>Table6[[#This Row],[CFNM]]/Table6[[#This Row],[CAREA]]</f>
        <v>0.79053347010732289</v>
      </c>
      <c r="AE21">
        <v>2.5507599999999999</v>
      </c>
      <c r="AF21">
        <f>-(Table7[[#This Row],[time]]-2)*2</f>
        <v>-1.1015199999999998</v>
      </c>
      <c r="AG21">
        <v>77.298400000000001</v>
      </c>
      <c r="AH21">
        <v>53.732199999999999</v>
      </c>
      <c r="AI21">
        <f>Table7[[#This Row],[CFNM]]/Table7[[#This Row],[CAREA]]</f>
        <v>0.69512693665069392</v>
      </c>
      <c r="AJ21">
        <v>2.5507599999999999</v>
      </c>
      <c r="AK21">
        <f>-(Table8[[#This Row],[time]]-2)*2</f>
        <v>-1.1015199999999998</v>
      </c>
      <c r="AL21">
        <v>79.329400000000007</v>
      </c>
      <c r="AM21">
        <v>54.850700000000003</v>
      </c>
      <c r="AN21">
        <f>Table8[[#This Row],[CFNM]]/Table8[[#This Row],[CAREA]]</f>
        <v>0.69142965911755283</v>
      </c>
    </row>
    <row r="22" spans="1:40" x14ac:dyDescent="0.3">
      <c r="A22">
        <v>2.60453</v>
      </c>
      <c r="B22">
        <f>-(Table1[[#This Row],[time]]-2)*2</f>
        <v>-1.20906</v>
      </c>
      <c r="C22">
        <v>91.123500000000007</v>
      </c>
      <c r="D22">
        <v>22.313600000000001</v>
      </c>
      <c r="E22">
        <f>Table1[[#This Row],[CFNM]]/Table1[[#This Row],[CAREA]]</f>
        <v>0.24487206922473345</v>
      </c>
      <c r="F22">
        <v>2.60453</v>
      </c>
      <c r="G22">
        <f>-(Table2[[#This Row],[time]]-2)*2</f>
        <v>-1.20906</v>
      </c>
      <c r="H22">
        <v>98.813699999999997</v>
      </c>
      <c r="I22">
        <v>18.080100000000002</v>
      </c>
      <c r="J22">
        <f>Table2[[#This Row],[CFNM]]/Table2[[#This Row],[CAREA]]</f>
        <v>0.18297159199584676</v>
      </c>
      <c r="K22">
        <v>2.60453</v>
      </c>
      <c r="L22">
        <f>-(Table3[[#This Row],[time]]-2)*2</f>
        <v>-1.20906</v>
      </c>
      <c r="M22">
        <v>89.186999999999998</v>
      </c>
      <c r="N22">
        <v>27.681000000000001</v>
      </c>
      <c r="O22">
        <f>Table3[[#This Row],[CFNM]]/Table3[[#This Row],[CAREA]]</f>
        <v>0.31037034545393388</v>
      </c>
      <c r="P22">
        <v>2.60453</v>
      </c>
      <c r="Q22">
        <f>-(Table4[[#This Row],[time]]-2)*2</f>
        <v>-1.20906</v>
      </c>
      <c r="R22">
        <v>87.490300000000005</v>
      </c>
      <c r="S22">
        <v>36.328800000000001</v>
      </c>
      <c r="T22">
        <f>Table4[[#This Row],[CFNM]]/Table4[[#This Row],[CAREA]]</f>
        <v>0.41523231718259052</v>
      </c>
      <c r="U22">
        <v>2.60453</v>
      </c>
      <c r="V22">
        <f>-(Table5[[#This Row],[time]]-2)*2</f>
        <v>-1.20906</v>
      </c>
      <c r="W22">
        <v>63.705100000000002</v>
      </c>
      <c r="X22">
        <v>49.480699999999999</v>
      </c>
      <c r="Y22">
        <f>Table5[[#This Row],[CFNM]]/Table5[[#This Row],[CAREA]]</f>
        <v>0.77671489409796068</v>
      </c>
      <c r="Z22">
        <v>2.60453</v>
      </c>
      <c r="AA22">
        <f>-(Table6[[#This Row],[time]]-2)*2</f>
        <v>-1.20906</v>
      </c>
      <c r="AB22">
        <v>74.468500000000006</v>
      </c>
      <c r="AC22">
        <v>65.920599999999993</v>
      </c>
      <c r="AD22">
        <f>Table6[[#This Row],[CFNM]]/Table6[[#This Row],[CAREA]]</f>
        <v>0.88521455380462866</v>
      </c>
      <c r="AE22">
        <v>2.60453</v>
      </c>
      <c r="AF22">
        <f>-(Table7[[#This Row],[time]]-2)*2</f>
        <v>-1.20906</v>
      </c>
      <c r="AG22">
        <v>76.465900000000005</v>
      </c>
      <c r="AH22">
        <v>57.518500000000003</v>
      </c>
      <c r="AI22">
        <f>Table7[[#This Row],[CFNM]]/Table7[[#This Row],[CAREA]]</f>
        <v>0.75221111632767024</v>
      </c>
      <c r="AJ22">
        <v>2.60453</v>
      </c>
      <c r="AK22">
        <f>-(Table8[[#This Row],[time]]-2)*2</f>
        <v>-1.20906</v>
      </c>
      <c r="AL22">
        <v>77.596500000000006</v>
      </c>
      <c r="AM22">
        <v>58.434399999999997</v>
      </c>
      <c r="AN22">
        <f>Table8[[#This Row],[CFNM]]/Table8[[#This Row],[CAREA]]</f>
        <v>0.75305458364745825</v>
      </c>
    </row>
    <row r="23" spans="1:40" x14ac:dyDescent="0.3">
      <c r="A23">
        <v>2.65273</v>
      </c>
      <c r="B23">
        <f>-(Table1[[#This Row],[time]]-2)*2</f>
        <v>-1.3054600000000001</v>
      </c>
      <c r="C23">
        <v>91.275300000000001</v>
      </c>
      <c r="D23">
        <v>23.562799999999999</v>
      </c>
      <c r="E23">
        <f>Table1[[#This Row],[CFNM]]/Table1[[#This Row],[CAREA]]</f>
        <v>0.25815089076672437</v>
      </c>
      <c r="F23">
        <v>2.65273</v>
      </c>
      <c r="G23">
        <f>-(Table2[[#This Row],[time]]-2)*2</f>
        <v>-1.3054600000000001</v>
      </c>
      <c r="H23">
        <v>99.250799999999998</v>
      </c>
      <c r="I23">
        <v>19.944600000000001</v>
      </c>
      <c r="J23">
        <f>Table2[[#This Row],[CFNM]]/Table2[[#This Row],[CAREA]]</f>
        <v>0.2009515288541755</v>
      </c>
      <c r="K23">
        <v>2.65273</v>
      </c>
      <c r="L23">
        <f>-(Table3[[#This Row],[time]]-2)*2</f>
        <v>-1.3054600000000001</v>
      </c>
      <c r="M23">
        <v>88.458799999999997</v>
      </c>
      <c r="N23">
        <v>30.8431</v>
      </c>
      <c r="O23">
        <f>Table3[[#This Row],[CFNM]]/Table3[[#This Row],[CAREA]]</f>
        <v>0.34867192410478098</v>
      </c>
      <c r="P23">
        <v>2.65273</v>
      </c>
      <c r="Q23">
        <f>-(Table4[[#This Row],[time]]-2)*2</f>
        <v>-1.3054600000000001</v>
      </c>
      <c r="R23">
        <v>87.308499999999995</v>
      </c>
      <c r="S23">
        <v>40.912599999999998</v>
      </c>
      <c r="T23">
        <f>Table4[[#This Row],[CFNM]]/Table4[[#This Row],[CAREA]]</f>
        <v>0.46859813191155503</v>
      </c>
      <c r="U23">
        <v>2.65273</v>
      </c>
      <c r="V23">
        <f>-(Table5[[#This Row],[time]]-2)*2</f>
        <v>-1.3054600000000001</v>
      </c>
      <c r="W23">
        <v>56.5657</v>
      </c>
      <c r="X23">
        <v>54.716099999999997</v>
      </c>
      <c r="Y23">
        <f>Table5[[#This Row],[CFNM]]/Table5[[#This Row],[CAREA]]</f>
        <v>0.96730173939330721</v>
      </c>
      <c r="Z23">
        <v>2.65273</v>
      </c>
      <c r="AA23">
        <f>-(Table6[[#This Row],[time]]-2)*2</f>
        <v>-1.3054600000000001</v>
      </c>
      <c r="AB23">
        <v>67.300200000000004</v>
      </c>
      <c r="AC23">
        <v>71.874200000000002</v>
      </c>
      <c r="AD23">
        <f>Table6[[#This Row],[CFNM]]/Table6[[#This Row],[CAREA]]</f>
        <v>1.0679641368079145</v>
      </c>
      <c r="AE23">
        <v>2.65273</v>
      </c>
      <c r="AF23">
        <f>-(Table7[[#This Row],[time]]-2)*2</f>
        <v>-1.3054600000000001</v>
      </c>
      <c r="AG23">
        <v>75.518100000000004</v>
      </c>
      <c r="AH23">
        <v>62.0289</v>
      </c>
      <c r="AI23">
        <f>Table7[[#This Row],[CFNM]]/Table7[[#This Row],[CAREA]]</f>
        <v>0.8213779213195247</v>
      </c>
      <c r="AJ23">
        <v>2.65273</v>
      </c>
      <c r="AK23">
        <f>-(Table8[[#This Row],[time]]-2)*2</f>
        <v>-1.3054600000000001</v>
      </c>
      <c r="AL23">
        <v>77.160600000000002</v>
      </c>
      <c r="AM23">
        <v>62.795400000000001</v>
      </c>
      <c r="AN23">
        <f>Table8[[#This Row],[CFNM]]/Table8[[#This Row],[CAREA]]</f>
        <v>0.81382726417368445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91.744600000000005</v>
      </c>
      <c r="D24">
        <v>24.622800000000002</v>
      </c>
      <c r="E24">
        <f>Table1[[#This Row],[CFNM]]/Table1[[#This Row],[CAREA]]</f>
        <v>0.26838418827920119</v>
      </c>
      <c r="F24">
        <v>2.7006199999999998</v>
      </c>
      <c r="G24">
        <f>-(Table2[[#This Row],[time]]-2)*2</f>
        <v>-1.4012399999999996</v>
      </c>
      <c r="H24">
        <v>99.363900000000001</v>
      </c>
      <c r="I24">
        <v>21.4664</v>
      </c>
      <c r="J24">
        <f>Table2[[#This Row],[CFNM]]/Table2[[#This Row],[CAREA]]</f>
        <v>0.21603821911176996</v>
      </c>
      <c r="K24">
        <v>2.7006199999999998</v>
      </c>
      <c r="L24">
        <f>-(Table3[[#This Row],[time]]-2)*2</f>
        <v>-1.4012399999999996</v>
      </c>
      <c r="M24">
        <v>88.163200000000003</v>
      </c>
      <c r="N24">
        <v>33.589199999999998</v>
      </c>
      <c r="O24">
        <f>Table3[[#This Row],[CFNM]]/Table3[[#This Row],[CAREA]]</f>
        <v>0.3809888933251061</v>
      </c>
      <c r="P24">
        <v>2.7006199999999998</v>
      </c>
      <c r="Q24">
        <f>-(Table4[[#This Row],[time]]-2)*2</f>
        <v>-1.4012399999999996</v>
      </c>
      <c r="R24">
        <v>87.1648</v>
      </c>
      <c r="S24">
        <v>44.749699999999997</v>
      </c>
      <c r="T24">
        <f>Table4[[#This Row],[CFNM]]/Table4[[#This Row],[CAREA]]</f>
        <v>0.51339187378391271</v>
      </c>
      <c r="U24">
        <v>2.7006199999999998</v>
      </c>
      <c r="V24">
        <f>-(Table5[[#This Row],[time]]-2)*2</f>
        <v>-1.4012399999999996</v>
      </c>
      <c r="W24">
        <v>50.791899999999998</v>
      </c>
      <c r="X24">
        <v>59.099600000000002</v>
      </c>
      <c r="Y24">
        <f>Table5[[#This Row],[CFNM]]/Table5[[#This Row],[CAREA]]</f>
        <v>1.1635634815787557</v>
      </c>
      <c r="Z24">
        <v>2.7006199999999998</v>
      </c>
      <c r="AA24">
        <f>-(Table6[[#This Row],[time]]-2)*2</f>
        <v>-1.4012399999999996</v>
      </c>
      <c r="AB24">
        <v>62.487299999999998</v>
      </c>
      <c r="AC24">
        <v>76.962699999999998</v>
      </c>
      <c r="AD24">
        <f>Table6[[#This Row],[CFNM]]/Table6[[#This Row],[CAREA]]</f>
        <v>1.2316534719855075</v>
      </c>
      <c r="AE24">
        <v>2.7006199999999998</v>
      </c>
      <c r="AF24">
        <f>-(Table7[[#This Row],[time]]-2)*2</f>
        <v>-1.4012399999999996</v>
      </c>
      <c r="AG24">
        <v>74.702600000000004</v>
      </c>
      <c r="AH24">
        <v>65.796499999999995</v>
      </c>
      <c r="AI24">
        <f>Table7[[#This Row],[CFNM]]/Table7[[#This Row],[CAREA]]</f>
        <v>0.88077924998594415</v>
      </c>
      <c r="AJ24">
        <v>2.7006199999999998</v>
      </c>
      <c r="AK24">
        <f>-(Table8[[#This Row],[time]]-2)*2</f>
        <v>-1.4012399999999996</v>
      </c>
      <c r="AL24">
        <v>76.846000000000004</v>
      </c>
      <c r="AM24">
        <v>66.471400000000003</v>
      </c>
      <c r="AN24">
        <f>Table8[[#This Row],[CFNM]]/Table8[[#This Row],[CAREA]]</f>
        <v>0.8649949249147646</v>
      </c>
    </row>
    <row r="25" spans="1:40" x14ac:dyDescent="0.3">
      <c r="A25">
        <v>2.75176</v>
      </c>
      <c r="B25">
        <f>-(Table1[[#This Row],[time]]-2)*2</f>
        <v>-1.50352</v>
      </c>
      <c r="C25">
        <v>91.226500000000001</v>
      </c>
      <c r="D25">
        <v>25.775700000000001</v>
      </c>
      <c r="E25">
        <f>Table1[[#This Row],[CFNM]]/Table1[[#This Row],[CAREA]]</f>
        <v>0.28254618997769287</v>
      </c>
      <c r="F25">
        <v>2.75176</v>
      </c>
      <c r="G25">
        <f>-(Table2[[#This Row],[time]]-2)*2</f>
        <v>-1.50352</v>
      </c>
      <c r="H25">
        <v>99.385499999999993</v>
      </c>
      <c r="I25">
        <v>23.087800000000001</v>
      </c>
      <c r="J25">
        <f>Table2[[#This Row],[CFNM]]/Table2[[#This Row],[CAREA]]</f>
        <v>0.23230551740445038</v>
      </c>
      <c r="K25">
        <v>2.75176</v>
      </c>
      <c r="L25">
        <f>-(Table3[[#This Row],[time]]-2)*2</f>
        <v>-1.50352</v>
      </c>
      <c r="M25">
        <v>87.742800000000003</v>
      </c>
      <c r="N25">
        <v>36.4953</v>
      </c>
      <c r="O25">
        <f>Table3[[#This Row],[CFNM]]/Table3[[#This Row],[CAREA]]</f>
        <v>0.41593498269943519</v>
      </c>
      <c r="P25">
        <v>2.75176</v>
      </c>
      <c r="Q25">
        <f>-(Table4[[#This Row],[time]]-2)*2</f>
        <v>-1.50352</v>
      </c>
      <c r="R25">
        <v>86.978499999999997</v>
      </c>
      <c r="S25">
        <v>48.759500000000003</v>
      </c>
      <c r="T25">
        <f>Table4[[#This Row],[CFNM]]/Table4[[#This Row],[CAREA]]</f>
        <v>0.56059256023040183</v>
      </c>
      <c r="U25">
        <v>2.75176</v>
      </c>
      <c r="V25">
        <f>-(Table5[[#This Row],[time]]-2)*2</f>
        <v>-1.50352</v>
      </c>
      <c r="W25">
        <v>47.264800000000001</v>
      </c>
      <c r="X25">
        <v>63.5017</v>
      </c>
      <c r="Y25">
        <f>Table5[[#This Row],[CFNM]]/Table5[[#This Row],[CAREA]]</f>
        <v>1.3435304920363569</v>
      </c>
      <c r="Z25">
        <v>2.75176</v>
      </c>
      <c r="AA25">
        <f>-(Table6[[#This Row],[time]]-2)*2</f>
        <v>-1.50352</v>
      </c>
      <c r="AB25">
        <v>58.691699999999997</v>
      </c>
      <c r="AC25">
        <v>82.0381</v>
      </c>
      <c r="AD25">
        <f>Table6[[#This Row],[CFNM]]/Table6[[#This Row],[CAREA]]</f>
        <v>1.3977802653526818</v>
      </c>
      <c r="AE25">
        <v>2.75176</v>
      </c>
      <c r="AF25">
        <f>-(Table7[[#This Row],[time]]-2)*2</f>
        <v>-1.50352</v>
      </c>
      <c r="AG25">
        <v>74.037400000000005</v>
      </c>
      <c r="AH25">
        <v>69.562700000000007</v>
      </c>
      <c r="AI25">
        <f>Table7[[#This Row],[CFNM]]/Table7[[#This Row],[CAREA]]</f>
        <v>0.93956162696150869</v>
      </c>
      <c r="AJ25">
        <v>2.75176</v>
      </c>
      <c r="AK25">
        <f>-(Table8[[#This Row],[time]]-2)*2</f>
        <v>-1.50352</v>
      </c>
      <c r="AL25">
        <v>76.576999999999998</v>
      </c>
      <c r="AM25">
        <v>70.163300000000007</v>
      </c>
      <c r="AN25">
        <f>Table8[[#This Row],[CFNM]]/Table8[[#This Row],[CAREA]]</f>
        <v>0.91624508664481508</v>
      </c>
    </row>
    <row r="26" spans="1:40" x14ac:dyDescent="0.3">
      <c r="A26">
        <v>2.80444</v>
      </c>
      <c r="B26">
        <f>-(Table1[[#This Row],[time]]-2)*2</f>
        <v>-1.6088800000000001</v>
      </c>
      <c r="C26">
        <v>91.563500000000005</v>
      </c>
      <c r="D26">
        <v>27.266999999999999</v>
      </c>
      <c r="E26">
        <f>Table1[[#This Row],[CFNM]]/Table1[[#This Row],[CAREA]]</f>
        <v>0.29779333468030383</v>
      </c>
      <c r="F26">
        <v>2.80444</v>
      </c>
      <c r="G26">
        <f>-(Table2[[#This Row],[time]]-2)*2</f>
        <v>-1.6088800000000001</v>
      </c>
      <c r="H26">
        <v>99.733599999999996</v>
      </c>
      <c r="I26">
        <v>24.970400000000001</v>
      </c>
      <c r="J26">
        <f>Table2[[#This Row],[CFNM]]/Table2[[#This Row],[CAREA]]</f>
        <v>0.25037098831286547</v>
      </c>
      <c r="K26">
        <v>2.80444</v>
      </c>
      <c r="L26">
        <f>-(Table3[[#This Row],[time]]-2)*2</f>
        <v>-1.6088800000000001</v>
      </c>
      <c r="M26">
        <v>86.698599999999999</v>
      </c>
      <c r="N26">
        <v>39.934100000000001</v>
      </c>
      <c r="O26">
        <f>Table3[[#This Row],[CFNM]]/Table3[[#This Row],[CAREA]]</f>
        <v>0.46060836045795434</v>
      </c>
      <c r="P26">
        <v>2.80444</v>
      </c>
      <c r="Q26">
        <f>-(Table4[[#This Row],[time]]-2)*2</f>
        <v>-1.6088800000000001</v>
      </c>
      <c r="R26">
        <v>86.667199999999994</v>
      </c>
      <c r="S26">
        <v>53.433199999999999</v>
      </c>
      <c r="T26">
        <f>Table4[[#This Row],[CFNM]]/Table4[[#This Row],[CAREA]]</f>
        <v>0.61653312902689839</v>
      </c>
      <c r="U26">
        <v>2.80444</v>
      </c>
      <c r="V26">
        <f>-(Table5[[#This Row],[time]]-2)*2</f>
        <v>-1.6088800000000001</v>
      </c>
      <c r="W26">
        <v>41.777500000000003</v>
      </c>
      <c r="X26">
        <v>68.367500000000007</v>
      </c>
      <c r="Y26">
        <f>Table5[[#This Row],[CFNM]]/Table5[[#This Row],[CAREA]]</f>
        <v>1.6364669977858897</v>
      </c>
      <c r="Z26">
        <v>2.80444</v>
      </c>
      <c r="AA26">
        <f>-(Table6[[#This Row],[time]]-2)*2</f>
        <v>-1.6088800000000001</v>
      </c>
      <c r="AB26">
        <v>55.079700000000003</v>
      </c>
      <c r="AC26">
        <v>87.764600000000002</v>
      </c>
      <c r="AD26">
        <f>Table6[[#This Row],[CFNM]]/Table6[[#This Row],[CAREA]]</f>
        <v>1.5934110026016843</v>
      </c>
      <c r="AE26">
        <v>2.80444</v>
      </c>
      <c r="AF26">
        <f>-(Table7[[#This Row],[time]]-2)*2</f>
        <v>-1.6088800000000001</v>
      </c>
      <c r="AG26">
        <v>73.237399999999994</v>
      </c>
      <c r="AH26">
        <v>73.680099999999996</v>
      </c>
      <c r="AI26">
        <f>Table7[[#This Row],[CFNM]]/Table7[[#This Row],[CAREA]]</f>
        <v>1.0060447257821823</v>
      </c>
      <c r="AJ26">
        <v>2.80444</v>
      </c>
      <c r="AK26">
        <f>-(Table8[[#This Row],[time]]-2)*2</f>
        <v>-1.6088800000000001</v>
      </c>
      <c r="AL26">
        <v>76.214200000000005</v>
      </c>
      <c r="AM26">
        <v>74.486599999999996</v>
      </c>
      <c r="AN26">
        <f>Table8[[#This Row],[CFNM]]/Table8[[#This Row],[CAREA]]</f>
        <v>0.9773323081525489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91.719499999999996</v>
      </c>
      <c r="D27">
        <v>28.848199999999999</v>
      </c>
      <c r="E27">
        <f>Table1[[#This Row],[CFNM]]/Table1[[#This Row],[CAREA]]</f>
        <v>0.31452635481004582</v>
      </c>
      <c r="F27">
        <v>2.8583699999999999</v>
      </c>
      <c r="G27">
        <f>-(Table2[[#This Row],[time]]-2)*2</f>
        <v>-1.7167399999999997</v>
      </c>
      <c r="H27">
        <v>99.896500000000003</v>
      </c>
      <c r="I27">
        <v>26.571400000000001</v>
      </c>
      <c r="J27">
        <f>Table2[[#This Row],[CFNM]]/Table2[[#This Row],[CAREA]]</f>
        <v>0.26598929892438672</v>
      </c>
      <c r="K27">
        <v>2.8583699999999999</v>
      </c>
      <c r="L27">
        <f>-(Table3[[#This Row],[time]]-2)*2</f>
        <v>-1.7167399999999997</v>
      </c>
      <c r="M27">
        <v>85.858699999999999</v>
      </c>
      <c r="N27">
        <v>42.883400000000002</v>
      </c>
      <c r="O27">
        <f>Table3[[#This Row],[CFNM]]/Table3[[#This Row],[CAREA]]</f>
        <v>0.49946481835853562</v>
      </c>
      <c r="P27">
        <v>2.8583699999999999</v>
      </c>
      <c r="Q27">
        <f>-(Table4[[#This Row],[time]]-2)*2</f>
        <v>-1.7167399999999997</v>
      </c>
      <c r="R27">
        <v>86.387900000000002</v>
      </c>
      <c r="S27">
        <v>57.335099999999997</v>
      </c>
      <c r="T27">
        <f>Table4[[#This Row],[CFNM]]/Table4[[#This Row],[CAREA]]</f>
        <v>0.6636936422809212</v>
      </c>
      <c r="U27">
        <v>2.8583699999999999</v>
      </c>
      <c r="V27">
        <f>-(Table5[[#This Row],[time]]-2)*2</f>
        <v>-1.7167399999999997</v>
      </c>
      <c r="W27">
        <v>39.797800000000002</v>
      </c>
      <c r="X27">
        <v>72.436199999999999</v>
      </c>
      <c r="Y27">
        <f>Table5[[#This Row],[CFNM]]/Table5[[#This Row],[CAREA]]</f>
        <v>1.8201056339797677</v>
      </c>
      <c r="Z27">
        <v>2.8583699999999999</v>
      </c>
      <c r="AA27">
        <f>-(Table6[[#This Row],[time]]-2)*2</f>
        <v>-1.7167399999999997</v>
      </c>
      <c r="AB27">
        <v>52.629399999999997</v>
      </c>
      <c r="AC27">
        <v>92.591300000000004</v>
      </c>
      <c r="AD27">
        <f>Table6[[#This Row],[CFNM]]/Table6[[#This Row],[CAREA]]</f>
        <v>1.7593075353319629</v>
      </c>
      <c r="AE27">
        <v>2.8583699999999999</v>
      </c>
      <c r="AF27">
        <f>-(Table7[[#This Row],[time]]-2)*2</f>
        <v>-1.7167399999999997</v>
      </c>
      <c r="AG27">
        <v>72.635999999999996</v>
      </c>
      <c r="AH27">
        <v>77.152199999999993</v>
      </c>
      <c r="AI27">
        <f>Table7[[#This Row],[CFNM]]/Table7[[#This Row],[CAREA]]</f>
        <v>1.0621757806046588</v>
      </c>
      <c r="AJ27">
        <v>2.8583699999999999</v>
      </c>
      <c r="AK27">
        <f>-(Table8[[#This Row],[time]]-2)*2</f>
        <v>-1.7167399999999997</v>
      </c>
      <c r="AL27">
        <v>75.840100000000007</v>
      </c>
      <c r="AM27">
        <v>78.147499999999994</v>
      </c>
      <c r="AN27">
        <f>Table8[[#This Row],[CFNM]]/Table8[[#This Row],[CAREA]]</f>
        <v>1.0304245379423285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92.170599999999993</v>
      </c>
      <c r="D28">
        <v>31.3675</v>
      </c>
      <c r="E28">
        <f>Table1[[#This Row],[CFNM]]/Table1[[#This Row],[CAREA]]</f>
        <v>0.34032001527602079</v>
      </c>
      <c r="F28">
        <v>2.9134199999999999</v>
      </c>
      <c r="G28">
        <f>-(Table2[[#This Row],[time]]-2)*2</f>
        <v>-1.8268399999999998</v>
      </c>
      <c r="H28">
        <v>100.238</v>
      </c>
      <c r="I28">
        <v>28.2181</v>
      </c>
      <c r="J28">
        <f>Table2[[#This Row],[CFNM]]/Table2[[#This Row],[CAREA]]</f>
        <v>0.28151100381092997</v>
      </c>
      <c r="K28">
        <v>2.9134199999999999</v>
      </c>
      <c r="L28">
        <f>-(Table3[[#This Row],[time]]-2)*2</f>
        <v>-1.8268399999999998</v>
      </c>
      <c r="M28">
        <v>84.782700000000006</v>
      </c>
      <c r="N28">
        <v>46.490900000000003</v>
      </c>
      <c r="O28">
        <f>Table3[[#This Row],[CFNM]]/Table3[[#This Row],[CAREA]]</f>
        <v>0.54835361459354326</v>
      </c>
      <c r="P28">
        <v>2.9134199999999999</v>
      </c>
      <c r="Q28">
        <f>-(Table4[[#This Row],[time]]-2)*2</f>
        <v>-1.8268399999999998</v>
      </c>
      <c r="R28">
        <v>86.0154</v>
      </c>
      <c r="S28">
        <v>61.295499999999997</v>
      </c>
      <c r="T28">
        <f>Table4[[#This Row],[CFNM]]/Table4[[#This Row],[CAREA]]</f>
        <v>0.7126107650490493</v>
      </c>
      <c r="U28">
        <v>2.9134199999999999</v>
      </c>
      <c r="V28">
        <f>-(Table5[[#This Row],[time]]-2)*2</f>
        <v>-1.8268399999999998</v>
      </c>
      <c r="W28">
        <v>38.8902</v>
      </c>
      <c r="X28">
        <v>76.496499999999997</v>
      </c>
      <c r="Y28">
        <f>Table5[[#This Row],[CFNM]]/Table5[[#This Row],[CAREA]]</f>
        <v>1.9669865415965975</v>
      </c>
      <c r="Z28">
        <v>2.9134199999999999</v>
      </c>
      <c r="AA28">
        <f>-(Table6[[#This Row],[time]]-2)*2</f>
        <v>-1.8268399999999998</v>
      </c>
      <c r="AB28">
        <v>50.571899999999999</v>
      </c>
      <c r="AC28">
        <v>97.306700000000006</v>
      </c>
      <c r="AD28">
        <f>Table6[[#This Row],[CFNM]]/Table6[[#This Row],[CAREA]]</f>
        <v>1.92412584854435</v>
      </c>
      <c r="AE28">
        <v>2.9134199999999999</v>
      </c>
      <c r="AF28">
        <f>-(Table7[[#This Row],[time]]-2)*2</f>
        <v>-1.8268399999999998</v>
      </c>
      <c r="AG28">
        <v>71.984399999999994</v>
      </c>
      <c r="AH28">
        <v>80.847499999999997</v>
      </c>
      <c r="AI28">
        <f>Table7[[#This Row],[CFNM]]/Table7[[#This Row],[CAREA]]</f>
        <v>1.1231252882569001</v>
      </c>
      <c r="AJ28">
        <v>2.9134199999999999</v>
      </c>
      <c r="AK28">
        <f>-(Table8[[#This Row],[time]]-2)*2</f>
        <v>-1.8268399999999998</v>
      </c>
      <c r="AL28">
        <v>75.536699999999996</v>
      </c>
      <c r="AM28">
        <v>82.067800000000005</v>
      </c>
      <c r="AN28">
        <f>Table8[[#This Row],[CFNM]]/Table8[[#This Row],[CAREA]]</f>
        <v>1.0864626069182266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91.552899999999994</v>
      </c>
      <c r="D29">
        <v>34.074199999999998</v>
      </c>
      <c r="E29">
        <f>Table1[[#This Row],[CFNM]]/Table1[[#This Row],[CAREA]]</f>
        <v>0.37218045523407778</v>
      </c>
      <c r="F29">
        <v>2.9619599999999999</v>
      </c>
      <c r="G29">
        <f>-(Table2[[#This Row],[time]]-2)*2</f>
        <v>-1.9239199999999999</v>
      </c>
      <c r="H29">
        <v>100.23099999999999</v>
      </c>
      <c r="I29">
        <v>29.852900000000002</v>
      </c>
      <c r="J29">
        <f>Table2[[#This Row],[CFNM]]/Table2[[#This Row],[CAREA]]</f>
        <v>0.29784098731929248</v>
      </c>
      <c r="K29">
        <v>2.9619599999999999</v>
      </c>
      <c r="L29">
        <f>-(Table3[[#This Row],[time]]-2)*2</f>
        <v>-1.9239199999999999</v>
      </c>
      <c r="M29">
        <v>83.667400000000001</v>
      </c>
      <c r="N29">
        <v>50.104999999999997</v>
      </c>
      <c r="O29">
        <f>Table3[[#This Row],[CFNM]]/Table3[[#This Row],[CAREA]]</f>
        <v>0.59885929286675565</v>
      </c>
      <c r="P29">
        <v>2.9619599999999999</v>
      </c>
      <c r="Q29">
        <f>-(Table4[[#This Row],[time]]-2)*2</f>
        <v>-1.9239199999999999</v>
      </c>
      <c r="R29">
        <v>85.756600000000006</v>
      </c>
      <c r="S29">
        <v>65.129300000000001</v>
      </c>
      <c r="T29">
        <f>Table4[[#This Row],[CFNM]]/Table4[[#This Row],[CAREA]]</f>
        <v>0.75946690983551113</v>
      </c>
      <c r="U29">
        <v>2.9619599999999999</v>
      </c>
      <c r="V29">
        <f>-(Table5[[#This Row],[time]]-2)*2</f>
        <v>-1.9239199999999999</v>
      </c>
      <c r="W29">
        <v>37.2605</v>
      </c>
      <c r="X29">
        <v>80.655699999999996</v>
      </c>
      <c r="Y29">
        <f>Table5[[#This Row],[CFNM]]/Table5[[#This Row],[CAREA]]</f>
        <v>2.1646435233021561</v>
      </c>
      <c r="Z29">
        <v>2.9619599999999999</v>
      </c>
      <c r="AA29">
        <f>-(Table6[[#This Row],[time]]-2)*2</f>
        <v>-1.9239199999999999</v>
      </c>
      <c r="AB29">
        <v>48.155299999999997</v>
      </c>
      <c r="AC29">
        <v>101.953</v>
      </c>
      <c r="AD29">
        <f>Table6[[#This Row],[CFNM]]/Table6[[#This Row],[CAREA]]</f>
        <v>2.1171709033065937</v>
      </c>
      <c r="AE29">
        <v>2.9619599999999999</v>
      </c>
      <c r="AF29">
        <f>-(Table7[[#This Row],[time]]-2)*2</f>
        <v>-1.9239199999999999</v>
      </c>
      <c r="AG29">
        <v>71.415499999999994</v>
      </c>
      <c r="AH29">
        <v>84.594099999999997</v>
      </c>
      <c r="AI29">
        <f>Table7[[#This Row],[CFNM]]/Table7[[#This Row],[CAREA]]</f>
        <v>1.1845341697530649</v>
      </c>
      <c r="AJ29">
        <v>2.9619599999999999</v>
      </c>
      <c r="AK29">
        <f>-(Table8[[#This Row],[time]]-2)*2</f>
        <v>-1.9239199999999999</v>
      </c>
      <c r="AL29">
        <v>75.187299999999993</v>
      </c>
      <c r="AM29">
        <v>85.924899999999994</v>
      </c>
      <c r="AN29">
        <f>Table8[[#This Row],[CFNM]]/Table8[[#This Row],[CAREA]]</f>
        <v>1.1428113524491503</v>
      </c>
    </row>
    <row r="30" spans="1:40" x14ac:dyDescent="0.3">
      <c r="A30">
        <v>3</v>
      </c>
      <c r="B30">
        <f>-(Table1[[#This Row],[time]]-2)*2</f>
        <v>-2</v>
      </c>
      <c r="C30">
        <v>90.554299999999998</v>
      </c>
      <c r="D30">
        <v>36.783499999999997</v>
      </c>
      <c r="E30">
        <f>Table1[[#This Row],[CFNM]]/Table1[[#This Row],[CAREA]]</f>
        <v>0.40620379153723235</v>
      </c>
      <c r="F30">
        <v>3</v>
      </c>
      <c r="G30">
        <f>-(Table2[[#This Row],[time]]-2)*2</f>
        <v>-2</v>
      </c>
      <c r="H30">
        <v>100.295</v>
      </c>
      <c r="I30">
        <v>31.3294</v>
      </c>
      <c r="J30">
        <f>Table2[[#This Row],[CFNM]]/Table2[[#This Row],[CAREA]]</f>
        <v>0.31237250112169102</v>
      </c>
      <c r="K30">
        <v>3</v>
      </c>
      <c r="L30">
        <f>-(Table3[[#This Row],[time]]-2)*2</f>
        <v>-2</v>
      </c>
      <c r="M30">
        <v>82.684399999999997</v>
      </c>
      <c r="N30">
        <v>53.649099999999997</v>
      </c>
      <c r="O30">
        <f>Table3[[#This Row],[CFNM]]/Table3[[#This Row],[CAREA]]</f>
        <v>0.64884186134264743</v>
      </c>
      <c r="P30">
        <v>3</v>
      </c>
      <c r="Q30">
        <f>-(Table4[[#This Row],[time]]-2)*2</f>
        <v>-2</v>
      </c>
      <c r="R30">
        <v>85.438199999999995</v>
      </c>
      <c r="S30">
        <v>69.010400000000004</v>
      </c>
      <c r="T30">
        <f>Table4[[#This Row],[CFNM]]/Table4[[#This Row],[CAREA]]</f>
        <v>0.80772300914579198</v>
      </c>
      <c r="U30">
        <v>3</v>
      </c>
      <c r="V30">
        <f>-(Table5[[#This Row],[time]]-2)*2</f>
        <v>-2</v>
      </c>
      <c r="W30">
        <v>35.966000000000001</v>
      </c>
      <c r="X30">
        <v>85.202399999999997</v>
      </c>
      <c r="Y30">
        <f>Table5[[#This Row],[CFNM]]/Table5[[#This Row],[CAREA]]</f>
        <v>2.3689706945448479</v>
      </c>
      <c r="Z30">
        <v>3</v>
      </c>
      <c r="AA30">
        <f>-(Table6[[#This Row],[time]]-2)*2</f>
        <v>-2</v>
      </c>
      <c r="AB30">
        <v>45.1815</v>
      </c>
      <c r="AC30">
        <v>106.896</v>
      </c>
      <c r="AD30">
        <f>Table6[[#This Row],[CFNM]]/Table6[[#This Row],[CAREA]]</f>
        <v>2.3659241061053748</v>
      </c>
      <c r="AE30">
        <v>3</v>
      </c>
      <c r="AF30">
        <f>-(Table7[[#This Row],[time]]-2)*2</f>
        <v>-2</v>
      </c>
      <c r="AG30">
        <v>70.762799999999999</v>
      </c>
      <c r="AH30">
        <v>88.321799999999996</v>
      </c>
      <c r="AI30">
        <f>Table7[[#This Row],[CFNM]]/Table7[[#This Row],[CAREA]]</f>
        <v>1.248138852617477</v>
      </c>
      <c r="AJ30">
        <v>3</v>
      </c>
      <c r="AK30">
        <f>-(Table8[[#This Row],[time]]-2)*2</f>
        <v>-2</v>
      </c>
      <c r="AL30">
        <v>74.786600000000007</v>
      </c>
      <c r="AM30">
        <v>89.724800000000002</v>
      </c>
      <c r="AN30">
        <f>Table8[[#This Row],[CFNM]]/Table8[[#This Row],[CAREA]]</f>
        <v>1.1997443392265459</v>
      </c>
    </row>
    <row r="33" spans="1:40" x14ac:dyDescent="0.3">
      <c r="A33" t="s">
        <v>19</v>
      </c>
      <c r="E33" t="s">
        <v>0</v>
      </c>
    </row>
    <row r="34" spans="1:40" x14ac:dyDescent="0.3">
      <c r="A34" t="s">
        <v>18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80.561099999999996</v>
      </c>
      <c r="D38">
        <v>3.98237</v>
      </c>
      <c r="E38" s="1">
        <f>Table110[[#This Row],[CFNM]]/Table110[[#This Row],[CAREA]]</f>
        <v>4.9432914893168048E-2</v>
      </c>
      <c r="F38">
        <v>2</v>
      </c>
      <c r="G38">
        <f>(Table211[[#This Row],[time]]-2)*2</f>
        <v>0</v>
      </c>
      <c r="H38">
        <v>87.831800000000001</v>
      </c>
      <c r="I38">
        <v>3.8491799999999998E-3</v>
      </c>
      <c r="J38" s="1">
        <f>Table211[[#This Row],[CFNM]]/Table211[[#This Row],[CAREA]]</f>
        <v>4.38244462711683E-5</v>
      </c>
      <c r="K38">
        <v>2</v>
      </c>
      <c r="L38">
        <f>(Table312[[#This Row],[time]]-2)*2</f>
        <v>0</v>
      </c>
      <c r="M38">
        <v>85.166700000000006</v>
      </c>
      <c r="N38">
        <v>3.70054E-3</v>
      </c>
      <c r="O38">
        <f>Table312[[#This Row],[CFNM]]/Table312[[#This Row],[CAREA]]</f>
        <v>4.3450550508590793E-5</v>
      </c>
      <c r="P38">
        <v>2</v>
      </c>
      <c r="Q38">
        <f>(Table413[[#This Row],[time]]-2)*2</f>
        <v>0</v>
      </c>
      <c r="R38">
        <v>79.101699999999994</v>
      </c>
      <c r="S38">
        <v>4.5258399999999997E-3</v>
      </c>
      <c r="T38">
        <f>Table413[[#This Row],[CFNM]]/Table413[[#This Row],[CAREA]]</f>
        <v>5.7215458074858061E-5</v>
      </c>
      <c r="U38">
        <v>2</v>
      </c>
      <c r="V38">
        <f>(Table514[[#This Row],[time]]-2)*2</f>
        <v>0</v>
      </c>
      <c r="W38">
        <v>83.227699999999999</v>
      </c>
      <c r="X38">
        <v>3.5063499999999999</v>
      </c>
      <c r="Y38">
        <f>Table514[[#This Row],[CFNM]]/Table514[[#This Row],[CAREA]]</f>
        <v>4.2129603485378066E-2</v>
      </c>
      <c r="Z38">
        <v>2</v>
      </c>
      <c r="AA38">
        <f>(Table615[[#This Row],[time]]-2)*2</f>
        <v>0</v>
      </c>
      <c r="AB38">
        <v>84.265900000000002</v>
      </c>
      <c r="AC38">
        <v>6.2742399999999998</v>
      </c>
      <c r="AD38">
        <f>Table615[[#This Row],[CFNM]]/Table615[[#This Row],[CAREA]]</f>
        <v>7.4457639448460164E-2</v>
      </c>
      <c r="AE38">
        <v>2</v>
      </c>
      <c r="AF38">
        <f>(Table716[[#This Row],[time]]-2)*2</f>
        <v>0</v>
      </c>
      <c r="AG38">
        <v>78.459999999999994</v>
      </c>
      <c r="AH38">
        <v>14.707599999999999</v>
      </c>
      <c r="AI38">
        <f>Table716[[#This Row],[CFNM]]/Table716[[#This Row],[CAREA]]</f>
        <v>0.1874534794799898</v>
      </c>
      <c r="AJ38">
        <v>2</v>
      </c>
      <c r="AK38">
        <f>(Table817[[#This Row],[time]]-2)*2</f>
        <v>0</v>
      </c>
      <c r="AL38">
        <v>83.006</v>
      </c>
      <c r="AM38">
        <v>14.6488</v>
      </c>
      <c r="AN38">
        <f>Table817[[#This Row],[CFNM]]/Table817[[#This Row],[CAREA]]</f>
        <v>0.17647880876081246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91.394999999999996</v>
      </c>
      <c r="D39">
        <v>9.2054799999999997</v>
      </c>
      <c r="E39">
        <f>Table110[[#This Row],[CFNM]]/Table110[[#This Row],[CAREA]]</f>
        <v>0.10072192133048855</v>
      </c>
      <c r="F39">
        <v>2.0512600000000001</v>
      </c>
      <c r="G39">
        <f>(Table211[[#This Row],[time]]-2)*2</f>
        <v>0.10252000000000017</v>
      </c>
      <c r="H39">
        <v>94.7</v>
      </c>
      <c r="I39">
        <v>2.6673300000000002</v>
      </c>
      <c r="J39">
        <f>Table211[[#This Row],[CFNM]]/Table211[[#This Row],[CAREA]]</f>
        <v>2.8166103484688492E-2</v>
      </c>
      <c r="K39">
        <v>2.0512600000000001</v>
      </c>
      <c r="L39">
        <f>(Table312[[#This Row],[time]]-2)*2</f>
        <v>0.10252000000000017</v>
      </c>
      <c r="M39">
        <v>88.740300000000005</v>
      </c>
      <c r="N39">
        <v>1.89069</v>
      </c>
      <c r="O39">
        <f>Table312[[#This Row],[CFNM]]/Table312[[#This Row],[CAREA]]</f>
        <v>2.1305877938208456E-2</v>
      </c>
      <c r="P39">
        <v>2.0512600000000001</v>
      </c>
      <c r="Q39">
        <f>(Table413[[#This Row],[time]]-2)*2</f>
        <v>0.10252000000000017</v>
      </c>
      <c r="R39">
        <v>85.462800000000001</v>
      </c>
      <c r="S39">
        <v>3.7759800000000001</v>
      </c>
      <c r="T39">
        <f>Table413[[#This Row],[CFNM]]/Table413[[#This Row],[CAREA]]</f>
        <v>4.4182732136087283E-2</v>
      </c>
      <c r="U39">
        <v>2.0512600000000001</v>
      </c>
      <c r="V39">
        <f>(Table514[[#This Row],[time]]-2)*2</f>
        <v>0.10252000000000017</v>
      </c>
      <c r="W39">
        <v>83.162400000000005</v>
      </c>
      <c r="X39">
        <v>2.9611200000000002</v>
      </c>
      <c r="Y39">
        <f>Table514[[#This Row],[CFNM]]/Table514[[#This Row],[CAREA]]</f>
        <v>3.5606476003578538E-2</v>
      </c>
      <c r="Z39">
        <v>2.0512600000000001</v>
      </c>
      <c r="AA39">
        <f>(Table615[[#This Row],[time]]-2)*2</f>
        <v>0.10252000000000017</v>
      </c>
      <c r="AB39">
        <v>88.432599999999994</v>
      </c>
      <c r="AC39">
        <v>7.7755099999999997</v>
      </c>
      <c r="AD39">
        <f>Table615[[#This Row],[CFNM]]/Table615[[#This Row],[CAREA]]</f>
        <v>8.7925832781123703E-2</v>
      </c>
      <c r="AE39">
        <v>2.0512600000000001</v>
      </c>
      <c r="AF39">
        <f>(Table716[[#This Row],[time]]-2)*2</f>
        <v>0.10252000000000017</v>
      </c>
      <c r="AG39">
        <v>78.627300000000005</v>
      </c>
      <c r="AH39">
        <v>18.531600000000001</v>
      </c>
      <c r="AI39">
        <f>Table716[[#This Row],[CFNM]]/Table716[[#This Row],[CAREA]]</f>
        <v>0.23568913087439095</v>
      </c>
      <c r="AJ39">
        <v>2.0512600000000001</v>
      </c>
      <c r="AK39">
        <f>(Table817[[#This Row],[time]]-2)*2</f>
        <v>0.10252000000000017</v>
      </c>
      <c r="AL39">
        <v>83.394900000000007</v>
      </c>
      <c r="AM39">
        <v>17.6633</v>
      </c>
      <c r="AN39">
        <f>Table817[[#This Row],[CFNM]]/Table817[[#This Row],[CAREA]]</f>
        <v>0.21180311985505107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90.840400000000002</v>
      </c>
      <c r="D40">
        <v>8.1609700000000007</v>
      </c>
      <c r="E40">
        <f>Table110[[#This Row],[CFNM]]/Table110[[#This Row],[CAREA]]</f>
        <v>8.9838552009898681E-2</v>
      </c>
      <c r="F40">
        <v>2.1153300000000002</v>
      </c>
      <c r="G40">
        <f>(Table211[[#This Row],[time]]-2)*2</f>
        <v>0.23066000000000031</v>
      </c>
      <c r="H40">
        <v>95.6768</v>
      </c>
      <c r="I40">
        <v>2.1685400000000001</v>
      </c>
      <c r="J40">
        <f>Table211[[#This Row],[CFNM]]/Table211[[#This Row],[CAREA]]</f>
        <v>2.2665264724572729E-2</v>
      </c>
      <c r="K40">
        <v>2.1153300000000002</v>
      </c>
      <c r="L40">
        <f>(Table312[[#This Row],[time]]-2)*2</f>
        <v>0.23066000000000031</v>
      </c>
      <c r="M40">
        <v>87.878200000000007</v>
      </c>
      <c r="N40">
        <v>0.81003400000000003</v>
      </c>
      <c r="O40">
        <f>Table312[[#This Row],[CFNM]]/Table312[[#This Row],[CAREA]]</f>
        <v>9.2176899390292461E-3</v>
      </c>
      <c r="P40">
        <v>2.1153300000000002</v>
      </c>
      <c r="Q40">
        <f>(Table413[[#This Row],[time]]-2)*2</f>
        <v>0.23066000000000031</v>
      </c>
      <c r="R40">
        <v>85.005399999999995</v>
      </c>
      <c r="S40">
        <v>2.5358499999999999</v>
      </c>
      <c r="T40">
        <f>Table413[[#This Row],[CFNM]]/Table413[[#This Row],[CAREA]]</f>
        <v>2.9831634225590375E-2</v>
      </c>
      <c r="U40">
        <v>2.1153300000000002</v>
      </c>
      <c r="V40">
        <f>(Table514[[#This Row],[time]]-2)*2</f>
        <v>0.23066000000000031</v>
      </c>
      <c r="W40">
        <v>81.795199999999994</v>
      </c>
      <c r="X40">
        <v>1.1310800000000001</v>
      </c>
      <c r="Y40">
        <f>Table514[[#This Row],[CFNM]]/Table514[[#This Row],[CAREA]]</f>
        <v>1.3828195297523573E-2</v>
      </c>
      <c r="Z40">
        <v>2.1153300000000002</v>
      </c>
      <c r="AA40">
        <f>(Table615[[#This Row],[time]]-2)*2</f>
        <v>0.23066000000000031</v>
      </c>
      <c r="AB40">
        <v>87.967299999999994</v>
      </c>
      <c r="AC40">
        <v>4.5917000000000003</v>
      </c>
      <c r="AD40">
        <f>Table615[[#This Row],[CFNM]]/Table615[[#This Row],[CAREA]]</f>
        <v>5.2197805320840819E-2</v>
      </c>
      <c r="AE40">
        <v>2.1153300000000002</v>
      </c>
      <c r="AF40">
        <f>(Table716[[#This Row],[time]]-2)*2</f>
        <v>0.23066000000000031</v>
      </c>
      <c r="AG40">
        <v>78.446299999999994</v>
      </c>
      <c r="AH40">
        <v>18.060400000000001</v>
      </c>
      <c r="AI40">
        <f>Table716[[#This Row],[CFNM]]/Table716[[#This Row],[CAREA]]</f>
        <v>0.23022628218284358</v>
      </c>
      <c r="AJ40">
        <v>2.1153300000000002</v>
      </c>
      <c r="AK40">
        <f>(Table817[[#This Row],[time]]-2)*2</f>
        <v>0.23066000000000031</v>
      </c>
      <c r="AL40">
        <v>83.536600000000007</v>
      </c>
      <c r="AM40">
        <v>17.001799999999999</v>
      </c>
      <c r="AN40">
        <f>Table817[[#This Row],[CFNM]]/Table817[[#This Row],[CAREA]]</f>
        <v>0.20352516142624907</v>
      </c>
    </row>
    <row r="41" spans="1:40" x14ac:dyDescent="0.3">
      <c r="A41">
        <v>2.16533</v>
      </c>
      <c r="B41">
        <f>(Table110[[#This Row],[time]]-2)*2</f>
        <v>0.33065999999999995</v>
      </c>
      <c r="C41">
        <v>89.612499999999997</v>
      </c>
      <c r="D41">
        <v>6.5223000000000004</v>
      </c>
      <c r="E41">
        <f>Table110[[#This Row],[CFNM]]/Table110[[#This Row],[CAREA]]</f>
        <v>7.2783372855349429E-2</v>
      </c>
      <c r="F41">
        <v>2.16533</v>
      </c>
      <c r="G41">
        <f>(Table211[[#This Row],[time]]-2)*2</f>
        <v>0.33065999999999995</v>
      </c>
      <c r="H41">
        <v>95.485299999999995</v>
      </c>
      <c r="I41">
        <v>0.96591300000000002</v>
      </c>
      <c r="J41">
        <f>Table211[[#This Row],[CFNM]]/Table211[[#This Row],[CAREA]]</f>
        <v>1.0115829347554022E-2</v>
      </c>
      <c r="K41">
        <v>2.16533</v>
      </c>
      <c r="L41">
        <f>(Table312[[#This Row],[time]]-2)*2</f>
        <v>0.33065999999999995</v>
      </c>
      <c r="M41">
        <v>86.355099999999993</v>
      </c>
      <c r="N41">
        <v>4.6771399999999998E-3</v>
      </c>
      <c r="O41">
        <f>Table312[[#This Row],[CFNM]]/Table312[[#This Row],[CAREA]]</f>
        <v>5.4161711352311561E-5</v>
      </c>
      <c r="P41">
        <v>2.16533</v>
      </c>
      <c r="Q41">
        <f>(Table413[[#This Row],[time]]-2)*2</f>
        <v>0.33065999999999995</v>
      </c>
      <c r="R41">
        <v>83.552999999999997</v>
      </c>
      <c r="S41">
        <v>0.77101299999999995</v>
      </c>
      <c r="T41">
        <f>Table413[[#This Row],[CFNM]]/Table413[[#This Row],[CAREA]]</f>
        <v>9.2278314363338238E-3</v>
      </c>
      <c r="U41">
        <v>2.16533</v>
      </c>
      <c r="V41">
        <f>(Table514[[#This Row],[time]]-2)*2</f>
        <v>0.33065999999999995</v>
      </c>
      <c r="W41">
        <v>80.768900000000002</v>
      </c>
      <c r="X41">
        <v>0.53348600000000002</v>
      </c>
      <c r="Y41">
        <f>Table514[[#This Row],[CFNM]]/Table514[[#This Row],[CAREA]]</f>
        <v>6.6050918113283704E-3</v>
      </c>
      <c r="Z41">
        <v>2.16533</v>
      </c>
      <c r="AA41">
        <f>(Table615[[#This Row],[time]]-2)*2</f>
        <v>0.33065999999999995</v>
      </c>
      <c r="AB41">
        <v>87.2303</v>
      </c>
      <c r="AC41">
        <v>2.83446</v>
      </c>
      <c r="AD41">
        <f>Table615[[#This Row],[CFNM]]/Table615[[#This Row],[CAREA]]</f>
        <v>3.2493984315083178E-2</v>
      </c>
      <c r="AE41">
        <v>2.16533</v>
      </c>
      <c r="AF41">
        <f>(Table716[[#This Row],[time]]-2)*2</f>
        <v>0.33065999999999995</v>
      </c>
      <c r="AG41">
        <v>78.178100000000001</v>
      </c>
      <c r="AH41">
        <v>17.490600000000001</v>
      </c>
      <c r="AI41">
        <f>Table716[[#This Row],[CFNM]]/Table716[[#This Row],[CAREA]]</f>
        <v>0.22372761681340428</v>
      </c>
      <c r="AJ41">
        <v>2.16533</v>
      </c>
      <c r="AK41">
        <f>(Table817[[#This Row],[time]]-2)*2</f>
        <v>0.33065999999999995</v>
      </c>
      <c r="AL41">
        <v>83.732299999999995</v>
      </c>
      <c r="AM41">
        <v>16.051200000000001</v>
      </c>
      <c r="AN41">
        <f>Table817[[#This Row],[CFNM]]/Table817[[#This Row],[CAREA]]</f>
        <v>0.19169663319889699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88.744</v>
      </c>
      <c r="D42">
        <v>6.0458999999999996</v>
      </c>
      <c r="E42">
        <f>Table110[[#This Row],[CFNM]]/Table110[[#This Row],[CAREA]]</f>
        <v>6.8127422698999365E-2</v>
      </c>
      <c r="F42">
        <v>2.2246999999999999</v>
      </c>
      <c r="G42">
        <f>(Table211[[#This Row],[time]]-2)*2</f>
        <v>0.4493999999999998</v>
      </c>
      <c r="H42">
        <v>94.856800000000007</v>
      </c>
      <c r="I42">
        <v>0.38796399999999998</v>
      </c>
      <c r="J42">
        <f>Table211[[#This Row],[CFNM]]/Table211[[#This Row],[CAREA]]</f>
        <v>4.0899967108314842E-3</v>
      </c>
      <c r="K42">
        <v>2.2246999999999999</v>
      </c>
      <c r="L42">
        <f>(Table312[[#This Row],[time]]-2)*2</f>
        <v>0.4493999999999998</v>
      </c>
      <c r="M42">
        <v>85.915000000000006</v>
      </c>
      <c r="N42">
        <v>4.5393300000000003E-3</v>
      </c>
      <c r="O42">
        <f>Table312[[#This Row],[CFNM]]/Table312[[#This Row],[CAREA]]</f>
        <v>5.2835127742536226E-5</v>
      </c>
      <c r="P42">
        <v>2.2246999999999999</v>
      </c>
      <c r="Q42">
        <f>(Table413[[#This Row],[time]]-2)*2</f>
        <v>0.4493999999999998</v>
      </c>
      <c r="R42">
        <v>82.980900000000005</v>
      </c>
      <c r="S42">
        <v>0.48736200000000002</v>
      </c>
      <c r="T42">
        <f>Table413[[#This Row],[CFNM]]/Table413[[#This Row],[CAREA]]</f>
        <v>5.8731828649725417E-3</v>
      </c>
      <c r="U42">
        <v>2.2246999999999999</v>
      </c>
      <c r="V42">
        <f>(Table514[[#This Row],[time]]-2)*2</f>
        <v>0.4493999999999998</v>
      </c>
      <c r="W42">
        <v>80.222899999999996</v>
      </c>
      <c r="X42">
        <v>0.36688199999999999</v>
      </c>
      <c r="Y42">
        <f>Table514[[#This Row],[CFNM]]/Table514[[#This Row],[CAREA]]</f>
        <v>4.5732826911019176E-3</v>
      </c>
      <c r="Z42">
        <v>2.2246999999999999</v>
      </c>
      <c r="AA42">
        <f>(Table615[[#This Row],[time]]-2)*2</f>
        <v>0.4493999999999998</v>
      </c>
      <c r="AB42">
        <v>86.0137</v>
      </c>
      <c r="AC42">
        <v>2.0263200000000001</v>
      </c>
      <c r="AD42">
        <f>Table615[[#This Row],[CFNM]]/Table615[[#This Row],[CAREA]]</f>
        <v>2.3558107603788701E-2</v>
      </c>
      <c r="AE42">
        <v>2.2246999999999999</v>
      </c>
      <c r="AF42">
        <f>(Table716[[#This Row],[time]]-2)*2</f>
        <v>0.4493999999999998</v>
      </c>
      <c r="AG42">
        <v>78.052899999999994</v>
      </c>
      <c r="AH42">
        <v>17.203900000000001</v>
      </c>
      <c r="AI42">
        <f>Table716[[#This Row],[CFNM]]/Table716[[#This Row],[CAREA]]</f>
        <v>0.22041333505865895</v>
      </c>
      <c r="AJ42">
        <v>2.2246999999999999</v>
      </c>
      <c r="AK42">
        <f>(Table817[[#This Row],[time]]-2)*2</f>
        <v>0.4493999999999998</v>
      </c>
      <c r="AL42">
        <v>83.878699999999995</v>
      </c>
      <c r="AM42">
        <v>15.5726</v>
      </c>
      <c r="AN42">
        <f>Table817[[#This Row],[CFNM]]/Table817[[#This Row],[CAREA]]</f>
        <v>0.18565619161956493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88.209000000000003</v>
      </c>
      <c r="D43">
        <v>6.0054600000000002</v>
      </c>
      <c r="E43">
        <f>Table110[[#This Row],[CFNM]]/Table110[[#This Row],[CAREA]]</f>
        <v>6.8082168486208891E-2</v>
      </c>
      <c r="F43">
        <v>2.2668900000000001</v>
      </c>
      <c r="G43">
        <f>(Table211[[#This Row],[time]]-2)*2</f>
        <v>0.53378000000000014</v>
      </c>
      <c r="H43">
        <v>94.313100000000006</v>
      </c>
      <c r="I43">
        <v>0.24707100000000001</v>
      </c>
      <c r="J43">
        <f>Table211[[#This Row],[CFNM]]/Table211[[#This Row],[CAREA]]</f>
        <v>2.6196890993934034E-3</v>
      </c>
      <c r="K43">
        <v>2.2668900000000001</v>
      </c>
      <c r="L43">
        <f>(Table312[[#This Row],[time]]-2)*2</f>
        <v>0.53378000000000014</v>
      </c>
      <c r="M43">
        <v>85.295500000000004</v>
      </c>
      <c r="N43">
        <v>4.52828E-3</v>
      </c>
      <c r="O43">
        <f>Table312[[#This Row],[CFNM]]/Table312[[#This Row],[CAREA]]</f>
        <v>5.3089318897245456E-5</v>
      </c>
      <c r="P43">
        <v>2.2668900000000001</v>
      </c>
      <c r="Q43">
        <f>(Table413[[#This Row],[time]]-2)*2</f>
        <v>0.53378000000000014</v>
      </c>
      <c r="R43">
        <v>82.3887</v>
      </c>
      <c r="S43">
        <v>0.38758999999999999</v>
      </c>
      <c r="T43">
        <f>Table413[[#This Row],[CFNM]]/Table413[[#This Row],[CAREA]]</f>
        <v>4.7044072791535734E-3</v>
      </c>
      <c r="U43">
        <v>2.2668900000000001</v>
      </c>
      <c r="V43">
        <f>(Table514[[#This Row],[time]]-2)*2</f>
        <v>0.53378000000000014</v>
      </c>
      <c r="W43">
        <v>79.627600000000001</v>
      </c>
      <c r="X43">
        <v>0.231514</v>
      </c>
      <c r="Y43">
        <f>Table514[[#This Row],[CFNM]]/Table514[[#This Row],[CAREA]]</f>
        <v>2.9074592226815826E-3</v>
      </c>
      <c r="Z43">
        <v>2.2668900000000001</v>
      </c>
      <c r="AA43">
        <f>(Table615[[#This Row],[time]]-2)*2</f>
        <v>0.53378000000000014</v>
      </c>
      <c r="AB43">
        <v>84.073099999999997</v>
      </c>
      <c r="AC43">
        <v>1.3974200000000001</v>
      </c>
      <c r="AD43">
        <f>Table615[[#This Row],[CFNM]]/Table615[[#This Row],[CAREA]]</f>
        <v>1.6621487729130961E-2</v>
      </c>
      <c r="AE43">
        <v>2.2668900000000001</v>
      </c>
      <c r="AF43">
        <f>(Table716[[#This Row],[time]]-2)*2</f>
        <v>0.53378000000000014</v>
      </c>
      <c r="AG43">
        <v>77.848200000000006</v>
      </c>
      <c r="AH43">
        <v>16.9405</v>
      </c>
      <c r="AI43">
        <f>Table716[[#This Row],[CFNM]]/Table716[[#This Row],[CAREA]]</f>
        <v>0.21760939880433972</v>
      </c>
      <c r="AJ43">
        <v>2.2668900000000001</v>
      </c>
      <c r="AK43">
        <f>(Table817[[#This Row],[time]]-2)*2</f>
        <v>0.53378000000000014</v>
      </c>
      <c r="AL43">
        <v>84.209000000000003</v>
      </c>
      <c r="AM43">
        <v>15.103300000000001</v>
      </c>
      <c r="AN43">
        <f>Table817[[#This Row],[CFNM]]/Table817[[#This Row],[CAREA]]</f>
        <v>0.17935493830825683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87.719700000000003</v>
      </c>
      <c r="D44">
        <v>6.0989300000000002</v>
      </c>
      <c r="E44">
        <f>Table110[[#This Row],[CFNM]]/Table110[[#This Row],[CAREA]]</f>
        <v>6.9527483564125275E-2</v>
      </c>
      <c r="F44">
        <v>2.3262700000000001</v>
      </c>
      <c r="G44">
        <f>(Table211[[#This Row],[time]]-2)*2</f>
        <v>0.65254000000000012</v>
      </c>
      <c r="H44">
        <v>93.891999999999996</v>
      </c>
      <c r="I44">
        <v>0.21188699999999999</v>
      </c>
      <c r="J44">
        <f>Table211[[#This Row],[CFNM]]/Table211[[#This Row],[CAREA]]</f>
        <v>2.2567098368338093E-3</v>
      </c>
      <c r="K44">
        <v>2.3262700000000001</v>
      </c>
      <c r="L44">
        <f>(Table312[[#This Row],[time]]-2)*2</f>
        <v>0.65254000000000012</v>
      </c>
      <c r="M44">
        <v>84.749700000000004</v>
      </c>
      <c r="N44">
        <v>4.4875499999999999E-3</v>
      </c>
      <c r="O44">
        <f>Table312[[#This Row],[CFNM]]/Table312[[#This Row],[CAREA]]</f>
        <v>5.2950629913734204E-5</v>
      </c>
      <c r="P44">
        <v>2.3262700000000001</v>
      </c>
      <c r="Q44">
        <f>(Table413[[#This Row],[time]]-2)*2</f>
        <v>0.65254000000000012</v>
      </c>
      <c r="R44">
        <v>81.892099999999999</v>
      </c>
      <c r="S44">
        <v>0.30701000000000001</v>
      </c>
      <c r="T44">
        <f>Table413[[#This Row],[CFNM]]/Table413[[#This Row],[CAREA]]</f>
        <v>3.7489574696460345E-3</v>
      </c>
      <c r="U44">
        <v>2.3262700000000001</v>
      </c>
      <c r="V44">
        <f>(Table514[[#This Row],[time]]-2)*2</f>
        <v>0.65254000000000012</v>
      </c>
      <c r="W44">
        <v>79.206699999999998</v>
      </c>
      <c r="X44">
        <v>0.13180500000000001</v>
      </c>
      <c r="Y44">
        <f>Table514[[#This Row],[CFNM]]/Table514[[#This Row],[CAREA]]</f>
        <v>1.6640637723828919E-3</v>
      </c>
      <c r="Z44">
        <v>2.3262700000000001</v>
      </c>
      <c r="AA44">
        <f>(Table615[[#This Row],[time]]-2)*2</f>
        <v>0.65254000000000012</v>
      </c>
      <c r="AB44">
        <v>83.074399999999997</v>
      </c>
      <c r="AC44">
        <v>0.88571500000000003</v>
      </c>
      <c r="AD44">
        <f>Table615[[#This Row],[CFNM]]/Table615[[#This Row],[CAREA]]</f>
        <v>1.0661708059281801E-2</v>
      </c>
      <c r="AE44">
        <v>2.3262700000000001</v>
      </c>
      <c r="AF44">
        <f>(Table716[[#This Row],[time]]-2)*2</f>
        <v>0.65254000000000012</v>
      </c>
      <c r="AG44">
        <v>77.655299999999997</v>
      </c>
      <c r="AH44">
        <v>16.691700000000001</v>
      </c>
      <c r="AI44">
        <f>Table716[[#This Row],[CFNM]]/Table716[[#This Row],[CAREA]]</f>
        <v>0.21494605004423395</v>
      </c>
      <c r="AJ44">
        <v>2.3262700000000001</v>
      </c>
      <c r="AK44">
        <f>(Table817[[#This Row],[time]]-2)*2</f>
        <v>0.65254000000000012</v>
      </c>
      <c r="AL44">
        <v>84.218299999999999</v>
      </c>
      <c r="AM44">
        <v>14.6629</v>
      </c>
      <c r="AN44">
        <f>Table817[[#This Row],[CFNM]]/Table817[[#This Row],[CAREA]]</f>
        <v>0.17410586535230468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86.8583</v>
      </c>
      <c r="D45">
        <v>6.0771899999999999</v>
      </c>
      <c r="E45">
        <f>Table110[[#This Row],[CFNM]]/Table110[[#This Row],[CAREA]]</f>
        <v>6.9966715903949303E-2</v>
      </c>
      <c r="F45">
        <v>2.3684599999999998</v>
      </c>
      <c r="G45">
        <f>(Table211[[#This Row],[time]]-2)*2</f>
        <v>0.73691999999999958</v>
      </c>
      <c r="H45">
        <v>93.349599999999995</v>
      </c>
      <c r="I45">
        <v>0.13342300000000001</v>
      </c>
      <c r="J45">
        <f>Table211[[#This Row],[CFNM]]/Table211[[#This Row],[CAREA]]</f>
        <v>1.4292830392417324E-3</v>
      </c>
      <c r="K45">
        <v>2.3684599999999998</v>
      </c>
      <c r="L45">
        <f>(Table312[[#This Row],[time]]-2)*2</f>
        <v>0.73691999999999958</v>
      </c>
      <c r="M45">
        <v>84.179500000000004</v>
      </c>
      <c r="N45">
        <v>4.3991000000000004E-3</v>
      </c>
      <c r="O45">
        <f>Table312[[#This Row],[CFNM]]/Table312[[#This Row],[CAREA]]</f>
        <v>5.2258566515600592E-5</v>
      </c>
      <c r="P45">
        <v>2.3684599999999998</v>
      </c>
      <c r="Q45">
        <f>(Table413[[#This Row],[time]]-2)*2</f>
        <v>0.73691999999999958</v>
      </c>
      <c r="R45">
        <v>81.467799999999997</v>
      </c>
      <c r="S45">
        <v>0.23125000000000001</v>
      </c>
      <c r="T45">
        <f>Table413[[#This Row],[CFNM]]/Table413[[#This Row],[CAREA]]</f>
        <v>2.8385447992949364E-3</v>
      </c>
      <c r="U45">
        <v>2.3684599999999998</v>
      </c>
      <c r="V45">
        <f>(Table514[[#This Row],[time]]-2)*2</f>
        <v>0.73691999999999958</v>
      </c>
      <c r="W45">
        <v>78.694599999999994</v>
      </c>
      <c r="X45">
        <v>2.01625E-2</v>
      </c>
      <c r="Y45">
        <f>Table514[[#This Row],[CFNM]]/Table514[[#This Row],[CAREA]]</f>
        <v>2.5621198913267242E-4</v>
      </c>
      <c r="Z45">
        <v>2.3684599999999998</v>
      </c>
      <c r="AA45">
        <f>(Table615[[#This Row],[time]]-2)*2</f>
        <v>0.73691999999999958</v>
      </c>
      <c r="AB45">
        <v>81.899799999999999</v>
      </c>
      <c r="AC45">
        <v>0.47042899999999999</v>
      </c>
      <c r="AD45">
        <f>Table615[[#This Row],[CFNM]]/Table615[[#This Row],[CAREA]]</f>
        <v>5.743957860702956E-3</v>
      </c>
      <c r="AE45">
        <v>2.3684599999999998</v>
      </c>
      <c r="AF45">
        <f>(Table716[[#This Row],[time]]-2)*2</f>
        <v>0.73691999999999958</v>
      </c>
      <c r="AG45">
        <v>77.698700000000002</v>
      </c>
      <c r="AH45">
        <v>16.330400000000001</v>
      </c>
      <c r="AI45">
        <f>Table716[[#This Row],[CFNM]]/Table716[[#This Row],[CAREA]]</f>
        <v>0.21017597463020618</v>
      </c>
      <c r="AJ45">
        <v>2.3684599999999998</v>
      </c>
      <c r="AK45">
        <f>(Table817[[#This Row],[time]]-2)*2</f>
        <v>0.73691999999999958</v>
      </c>
      <c r="AL45">
        <v>84.182100000000005</v>
      </c>
      <c r="AM45">
        <v>14.0906</v>
      </c>
      <c r="AN45">
        <f>Table817[[#This Row],[CFNM]]/Table817[[#This Row],[CAREA]]</f>
        <v>0.16738237701364067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85.628699999999995</v>
      </c>
      <c r="D46">
        <v>6.0399200000000004</v>
      </c>
      <c r="E46">
        <f>Table110[[#This Row],[CFNM]]/Table110[[#This Row],[CAREA]]</f>
        <v>7.0536163692780582E-2</v>
      </c>
      <c r="F46">
        <v>2.4278300000000002</v>
      </c>
      <c r="G46">
        <f>(Table211[[#This Row],[time]]-2)*2</f>
        <v>0.85566000000000031</v>
      </c>
      <c r="H46">
        <v>92.632900000000006</v>
      </c>
      <c r="I46">
        <v>3.5313999999999998E-2</v>
      </c>
      <c r="J46">
        <f>Table211[[#This Row],[CFNM]]/Table211[[#This Row],[CAREA]]</f>
        <v>3.8122524502633511E-4</v>
      </c>
      <c r="K46">
        <v>2.4278300000000002</v>
      </c>
      <c r="L46">
        <f>(Table312[[#This Row],[time]]-2)*2</f>
        <v>0.85566000000000031</v>
      </c>
      <c r="M46">
        <v>83.392600000000002</v>
      </c>
      <c r="N46">
        <v>4.2474599999999998E-3</v>
      </c>
      <c r="O46">
        <f>Table312[[#This Row],[CFNM]]/Table312[[#This Row],[CAREA]]</f>
        <v>5.0933296239714313E-5</v>
      </c>
      <c r="P46">
        <v>2.4278300000000002</v>
      </c>
      <c r="Q46">
        <f>(Table413[[#This Row],[time]]-2)*2</f>
        <v>0.85566000000000031</v>
      </c>
      <c r="R46">
        <v>80.834199999999996</v>
      </c>
      <c r="S46">
        <v>4.8952700000000002E-2</v>
      </c>
      <c r="T46">
        <f>Table413[[#This Row],[CFNM]]/Table413[[#This Row],[CAREA]]</f>
        <v>6.055939194054002E-4</v>
      </c>
      <c r="U46">
        <v>2.4278300000000002</v>
      </c>
      <c r="V46">
        <f>(Table514[[#This Row],[time]]-2)*2</f>
        <v>0.85566000000000031</v>
      </c>
      <c r="W46">
        <v>77.724000000000004</v>
      </c>
      <c r="X46">
        <v>4.8243399999999999E-3</v>
      </c>
      <c r="Y46">
        <f>Table514[[#This Row],[CFNM]]/Table514[[#This Row],[CAREA]]</f>
        <v>6.2070145643559259E-5</v>
      </c>
      <c r="Z46">
        <v>2.4278300000000002</v>
      </c>
      <c r="AA46">
        <f>(Table615[[#This Row],[time]]-2)*2</f>
        <v>0.85566000000000031</v>
      </c>
      <c r="AB46">
        <v>80.055099999999996</v>
      </c>
      <c r="AC46">
        <v>0.151033</v>
      </c>
      <c r="AD46">
        <f>Table615[[#This Row],[CFNM]]/Table615[[#This Row],[CAREA]]</f>
        <v>1.88661309523066E-3</v>
      </c>
      <c r="AE46">
        <v>2.4278300000000002</v>
      </c>
      <c r="AF46">
        <f>(Table716[[#This Row],[time]]-2)*2</f>
        <v>0.85566000000000031</v>
      </c>
      <c r="AG46">
        <v>77.787300000000002</v>
      </c>
      <c r="AH46">
        <v>15.7723</v>
      </c>
      <c r="AI46">
        <f>Table716[[#This Row],[CFNM]]/Table716[[#This Row],[CAREA]]</f>
        <v>0.20276189043712789</v>
      </c>
      <c r="AJ46">
        <v>2.4278300000000002</v>
      </c>
      <c r="AK46">
        <f>(Table817[[#This Row],[time]]-2)*2</f>
        <v>0.85566000000000031</v>
      </c>
      <c r="AL46">
        <v>84.177800000000005</v>
      </c>
      <c r="AM46">
        <v>13.270799999999999</v>
      </c>
      <c r="AN46">
        <f>Table817[[#This Row],[CFNM]]/Table817[[#This Row],[CAREA]]</f>
        <v>0.15765201751530686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85.360100000000003</v>
      </c>
      <c r="D47">
        <v>6.0266999999999999</v>
      </c>
      <c r="E47">
        <f>Table110[[#This Row],[CFNM]]/Table110[[#This Row],[CAREA]]</f>
        <v>7.0603244372956453E-2</v>
      </c>
      <c r="F47">
        <v>2.4542000000000002</v>
      </c>
      <c r="G47">
        <f>(Table211[[#This Row],[time]]-2)*2</f>
        <v>0.90840000000000032</v>
      </c>
      <c r="H47">
        <v>92.393900000000002</v>
      </c>
      <c r="I47">
        <v>7.18805E-2</v>
      </c>
      <c r="J47">
        <f>Table211[[#This Row],[CFNM]]/Table211[[#This Row],[CAREA]]</f>
        <v>7.7797884925303511E-4</v>
      </c>
      <c r="K47">
        <v>2.4542000000000002</v>
      </c>
      <c r="L47">
        <f>(Table312[[#This Row],[time]]-2)*2</f>
        <v>0.90840000000000032</v>
      </c>
      <c r="M47">
        <v>83.099699999999999</v>
      </c>
      <c r="N47">
        <v>4.1832299999999996E-3</v>
      </c>
      <c r="O47">
        <f>Table312[[#This Row],[CFNM]]/Table312[[#This Row],[CAREA]]</f>
        <v>5.0339892923801163E-5</v>
      </c>
      <c r="P47">
        <v>2.4542000000000002</v>
      </c>
      <c r="Q47">
        <f>(Table413[[#This Row],[time]]-2)*2</f>
        <v>0.90840000000000032</v>
      </c>
      <c r="R47">
        <v>80.584999999999994</v>
      </c>
      <c r="S47">
        <v>6.4555400000000001E-3</v>
      </c>
      <c r="T47">
        <f>Table413[[#This Row],[CFNM]]/Table413[[#This Row],[CAREA]]</f>
        <v>8.0108456908854013E-5</v>
      </c>
      <c r="U47">
        <v>2.4542000000000002</v>
      </c>
      <c r="V47">
        <f>(Table514[[#This Row],[time]]-2)*2</f>
        <v>0.90840000000000032</v>
      </c>
      <c r="W47">
        <v>77.209599999999995</v>
      </c>
      <c r="X47">
        <v>4.4320100000000001E-3</v>
      </c>
      <c r="Y47">
        <f>Table514[[#This Row],[CFNM]]/Table514[[#This Row],[CAREA]]</f>
        <v>5.7402317846485416E-5</v>
      </c>
      <c r="Z47">
        <v>2.4542000000000002</v>
      </c>
      <c r="AA47">
        <f>(Table615[[#This Row],[time]]-2)*2</f>
        <v>0.90840000000000032</v>
      </c>
      <c r="AB47">
        <v>78.967100000000002</v>
      </c>
      <c r="AC47">
        <v>3.0136E-2</v>
      </c>
      <c r="AD47">
        <f>Table615[[#This Row],[CFNM]]/Table615[[#This Row],[CAREA]]</f>
        <v>3.816272852871639E-4</v>
      </c>
      <c r="AE47">
        <v>2.4542000000000002</v>
      </c>
      <c r="AF47">
        <f>(Table716[[#This Row],[time]]-2)*2</f>
        <v>0.90840000000000032</v>
      </c>
      <c r="AG47">
        <v>77.888499999999993</v>
      </c>
      <c r="AH47">
        <v>15.546200000000001</v>
      </c>
      <c r="AI47">
        <f>Table716[[#This Row],[CFNM]]/Table716[[#This Row],[CAREA]]</f>
        <v>0.19959557572684031</v>
      </c>
      <c r="AJ47">
        <v>2.4542000000000002</v>
      </c>
      <c r="AK47">
        <f>(Table817[[#This Row],[time]]-2)*2</f>
        <v>0.90840000000000032</v>
      </c>
      <c r="AL47">
        <v>83.782499999999999</v>
      </c>
      <c r="AM47">
        <v>12.9458</v>
      </c>
      <c r="AN47">
        <f>Table817[[#This Row],[CFNM]]/Table817[[#This Row],[CAREA]]</f>
        <v>0.15451675469220899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84.825599999999994</v>
      </c>
      <c r="D48">
        <v>5.9533199999999997</v>
      </c>
      <c r="E48">
        <f>Table110[[#This Row],[CFNM]]/Table110[[#This Row],[CAREA]]</f>
        <v>7.0183057944771393E-2</v>
      </c>
      <c r="F48">
        <v>2.5061499999999999</v>
      </c>
      <c r="G48">
        <f>(Table211[[#This Row],[time]]-2)*2</f>
        <v>1.0122999999999998</v>
      </c>
      <c r="H48">
        <v>91.927400000000006</v>
      </c>
      <c r="I48">
        <v>0.15010699999999999</v>
      </c>
      <c r="J48">
        <f>Table211[[#This Row],[CFNM]]/Table211[[#This Row],[CAREA]]</f>
        <v>1.6328863864310313E-3</v>
      </c>
      <c r="K48">
        <v>2.5061499999999999</v>
      </c>
      <c r="L48">
        <f>(Table312[[#This Row],[time]]-2)*2</f>
        <v>1.0122999999999998</v>
      </c>
      <c r="M48">
        <v>82.631399999999999</v>
      </c>
      <c r="N48">
        <v>4.07318E-3</v>
      </c>
      <c r="O48">
        <f>Table312[[#This Row],[CFNM]]/Table312[[#This Row],[CAREA]]</f>
        <v>4.9293367896465507E-5</v>
      </c>
      <c r="P48">
        <v>2.5061499999999999</v>
      </c>
      <c r="Q48">
        <f>(Table413[[#This Row],[time]]-2)*2</f>
        <v>1.0122999999999998</v>
      </c>
      <c r="R48">
        <v>80.152799999999999</v>
      </c>
      <c r="S48">
        <v>5.5911299999999997E-3</v>
      </c>
      <c r="T48">
        <f>Table413[[#This Row],[CFNM]]/Table413[[#This Row],[CAREA]]</f>
        <v>6.9755891247716862E-5</v>
      </c>
      <c r="U48">
        <v>2.5061499999999999</v>
      </c>
      <c r="V48">
        <f>(Table514[[#This Row],[time]]-2)*2</f>
        <v>1.0122999999999998</v>
      </c>
      <c r="W48">
        <v>76.669499999999999</v>
      </c>
      <c r="X48">
        <v>4.3195300000000002E-3</v>
      </c>
      <c r="Y48">
        <f>Table514[[#This Row],[CFNM]]/Table514[[#This Row],[CAREA]]</f>
        <v>5.6339613536021498E-5</v>
      </c>
      <c r="Z48">
        <v>2.5061499999999999</v>
      </c>
      <c r="AA48">
        <f>(Table615[[#This Row],[time]]-2)*2</f>
        <v>1.0122999999999998</v>
      </c>
      <c r="AB48">
        <v>77.388900000000007</v>
      </c>
      <c r="AC48">
        <v>3.8839299999999998E-3</v>
      </c>
      <c r="AD48">
        <f>Table615[[#This Row],[CFNM]]/Table615[[#This Row],[CAREA]]</f>
        <v>5.0187171545273279E-5</v>
      </c>
      <c r="AE48">
        <v>2.5061499999999999</v>
      </c>
      <c r="AF48">
        <f>(Table716[[#This Row],[time]]-2)*2</f>
        <v>1.0122999999999998</v>
      </c>
      <c r="AG48">
        <v>78.071600000000004</v>
      </c>
      <c r="AH48">
        <v>15.1013</v>
      </c>
      <c r="AI48">
        <f>Table716[[#This Row],[CFNM]]/Table716[[#This Row],[CAREA]]</f>
        <v>0.19342885248925346</v>
      </c>
      <c r="AJ48">
        <v>2.5061499999999999</v>
      </c>
      <c r="AK48">
        <f>(Table817[[#This Row],[time]]-2)*2</f>
        <v>1.0122999999999998</v>
      </c>
      <c r="AL48">
        <v>83.6935</v>
      </c>
      <c r="AM48">
        <v>12.3339</v>
      </c>
      <c r="AN48">
        <f>Table817[[#This Row],[CFNM]]/Table817[[#This Row],[CAREA]]</f>
        <v>0.14736986743295477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83.962699999999998</v>
      </c>
      <c r="D49">
        <v>5.9064500000000004</v>
      </c>
      <c r="E49">
        <f>Table110[[#This Row],[CFNM]]/Table110[[#This Row],[CAREA]]</f>
        <v>7.0346117978578593E-2</v>
      </c>
      <c r="F49">
        <v>2.5507599999999999</v>
      </c>
      <c r="G49">
        <f>(Table211[[#This Row],[time]]-2)*2</f>
        <v>1.1015199999999998</v>
      </c>
      <c r="H49">
        <v>91.382300000000001</v>
      </c>
      <c r="I49">
        <v>0.22203999999999999</v>
      </c>
      <c r="J49">
        <f>Table211[[#This Row],[CFNM]]/Table211[[#This Row],[CAREA]]</f>
        <v>2.4297922026475585E-3</v>
      </c>
      <c r="K49">
        <v>2.5507599999999999</v>
      </c>
      <c r="L49">
        <f>(Table312[[#This Row],[time]]-2)*2</f>
        <v>1.1015199999999998</v>
      </c>
      <c r="M49">
        <v>82.217200000000005</v>
      </c>
      <c r="N49">
        <v>3.9762900000000004E-3</v>
      </c>
      <c r="O49">
        <f>Table312[[#This Row],[CFNM]]/Table312[[#This Row],[CAREA]]</f>
        <v>4.8363237862637015E-5</v>
      </c>
      <c r="P49">
        <v>2.5507599999999999</v>
      </c>
      <c r="Q49">
        <f>(Table413[[#This Row],[time]]-2)*2</f>
        <v>1.1015199999999998</v>
      </c>
      <c r="R49">
        <v>79.414299999999997</v>
      </c>
      <c r="S49">
        <v>5.5017E-3</v>
      </c>
      <c r="T49">
        <f>Table413[[#This Row],[CFNM]]/Table413[[#This Row],[CAREA]]</f>
        <v>6.9278454887847655E-5</v>
      </c>
      <c r="U49">
        <v>2.5507599999999999</v>
      </c>
      <c r="V49">
        <f>(Table514[[#This Row],[time]]-2)*2</f>
        <v>1.1015199999999998</v>
      </c>
      <c r="W49">
        <v>75.049099999999996</v>
      </c>
      <c r="X49">
        <v>4.2174100000000004E-3</v>
      </c>
      <c r="Y49">
        <f>Table514[[#This Row],[CFNM]]/Table514[[#This Row],[CAREA]]</f>
        <v>5.6195344114719575E-5</v>
      </c>
      <c r="Z49">
        <v>2.5507599999999999</v>
      </c>
      <c r="AA49">
        <f>(Table615[[#This Row],[time]]-2)*2</f>
        <v>1.1015199999999998</v>
      </c>
      <c r="AB49">
        <v>76.510999999999996</v>
      </c>
      <c r="AC49">
        <v>3.7154100000000002E-3</v>
      </c>
      <c r="AD49">
        <f>Table615[[#This Row],[CFNM]]/Table615[[#This Row],[CAREA]]</f>
        <v>4.8560468429376176E-5</v>
      </c>
      <c r="AE49">
        <v>2.5507599999999999</v>
      </c>
      <c r="AF49">
        <f>(Table716[[#This Row],[time]]-2)*2</f>
        <v>1.1015199999999998</v>
      </c>
      <c r="AG49">
        <v>78.122299999999996</v>
      </c>
      <c r="AH49">
        <v>14.684900000000001</v>
      </c>
      <c r="AI49">
        <f>Table716[[#This Row],[CFNM]]/Table716[[#This Row],[CAREA]]</f>
        <v>0.18797321635435724</v>
      </c>
      <c r="AJ49">
        <v>2.5507599999999999</v>
      </c>
      <c r="AK49">
        <f>(Table817[[#This Row],[time]]-2)*2</f>
        <v>1.1015199999999998</v>
      </c>
      <c r="AL49">
        <v>83.621200000000002</v>
      </c>
      <c r="AM49">
        <v>11.7446</v>
      </c>
      <c r="AN49">
        <f>Table817[[#This Row],[CFNM]]/Table817[[#This Row],[CAREA]]</f>
        <v>0.14045002941837717</v>
      </c>
    </row>
    <row r="50" spans="1:40" x14ac:dyDescent="0.3">
      <c r="A50">
        <v>2.60453</v>
      </c>
      <c r="B50">
        <f>(Table110[[#This Row],[time]]-2)*2</f>
        <v>1.20906</v>
      </c>
      <c r="C50">
        <v>83.504300000000001</v>
      </c>
      <c r="D50">
        <v>5.8657000000000004</v>
      </c>
      <c r="E50">
        <f>Table110[[#This Row],[CFNM]]/Table110[[#This Row],[CAREA]]</f>
        <v>7.0244286821157714E-2</v>
      </c>
      <c r="F50">
        <v>2.60453</v>
      </c>
      <c r="G50">
        <f>(Table211[[#This Row],[time]]-2)*2</f>
        <v>1.20906</v>
      </c>
      <c r="H50">
        <v>90.929299999999998</v>
      </c>
      <c r="I50">
        <v>0.274841</v>
      </c>
      <c r="J50">
        <f>Table211[[#This Row],[CFNM]]/Table211[[#This Row],[CAREA]]</f>
        <v>3.0225790806703672E-3</v>
      </c>
      <c r="K50">
        <v>2.60453</v>
      </c>
      <c r="L50">
        <f>(Table312[[#This Row],[time]]-2)*2</f>
        <v>1.20906</v>
      </c>
      <c r="M50">
        <v>81.907899999999998</v>
      </c>
      <c r="N50">
        <v>3.8918799999999999E-3</v>
      </c>
      <c r="O50">
        <f>Table312[[#This Row],[CFNM]]/Table312[[#This Row],[CAREA]]</f>
        <v>4.7515319035160223E-5</v>
      </c>
      <c r="P50">
        <v>2.60453</v>
      </c>
      <c r="Q50">
        <f>(Table413[[#This Row],[time]]-2)*2</f>
        <v>1.20906</v>
      </c>
      <c r="R50">
        <v>79.137900000000002</v>
      </c>
      <c r="S50">
        <v>5.4190699999999998E-3</v>
      </c>
      <c r="T50">
        <f>Table413[[#This Row],[CFNM]]/Table413[[#This Row],[CAREA]]</f>
        <v>6.8476292648655065E-5</v>
      </c>
      <c r="U50">
        <v>2.60453</v>
      </c>
      <c r="V50">
        <f>(Table514[[#This Row],[time]]-2)*2</f>
        <v>1.20906</v>
      </c>
      <c r="W50">
        <v>74.361999999999995</v>
      </c>
      <c r="X50">
        <v>4.1281599999999996E-3</v>
      </c>
      <c r="Y50">
        <f>Table514[[#This Row],[CFNM]]/Table514[[#This Row],[CAREA]]</f>
        <v>5.5514375621957452E-5</v>
      </c>
      <c r="Z50">
        <v>2.60453</v>
      </c>
      <c r="AA50">
        <f>(Table615[[#This Row],[time]]-2)*2</f>
        <v>1.20906</v>
      </c>
      <c r="AB50">
        <v>76.16</v>
      </c>
      <c r="AC50">
        <v>3.5726299999999998E-3</v>
      </c>
      <c r="AD50">
        <f>Table615[[#This Row],[CFNM]]/Table615[[#This Row],[CAREA]]</f>
        <v>4.6909532563025209E-5</v>
      </c>
      <c r="AE50">
        <v>2.60453</v>
      </c>
      <c r="AF50">
        <f>(Table716[[#This Row],[time]]-2)*2</f>
        <v>1.20906</v>
      </c>
      <c r="AG50">
        <v>78.175600000000003</v>
      </c>
      <c r="AH50">
        <v>14.2577</v>
      </c>
      <c r="AI50">
        <f>Table716[[#This Row],[CFNM]]/Table716[[#This Row],[CAREA]]</f>
        <v>0.1823804358393156</v>
      </c>
      <c r="AJ50">
        <v>2.60453</v>
      </c>
      <c r="AK50">
        <f>(Table817[[#This Row],[time]]-2)*2</f>
        <v>1.20906</v>
      </c>
      <c r="AL50">
        <v>83.554100000000005</v>
      </c>
      <c r="AM50">
        <v>11.192500000000001</v>
      </c>
      <c r="AN50">
        <f>Table817[[#This Row],[CFNM]]/Table817[[#This Row],[CAREA]]</f>
        <v>0.13395512607998888</v>
      </c>
    </row>
    <row r="51" spans="1:40" x14ac:dyDescent="0.3">
      <c r="A51">
        <v>2.65273</v>
      </c>
      <c r="B51">
        <f>(Table110[[#This Row],[time]]-2)*2</f>
        <v>1.3054600000000001</v>
      </c>
      <c r="C51">
        <v>83.120999999999995</v>
      </c>
      <c r="D51">
        <v>5.7722800000000003</v>
      </c>
      <c r="E51">
        <f>Table110[[#This Row],[CFNM]]/Table110[[#This Row],[CAREA]]</f>
        <v>6.9444304086813208E-2</v>
      </c>
      <c r="F51">
        <v>2.65273</v>
      </c>
      <c r="G51">
        <f>(Table211[[#This Row],[time]]-2)*2</f>
        <v>1.3054600000000001</v>
      </c>
      <c r="H51">
        <v>90.436700000000002</v>
      </c>
      <c r="I51">
        <v>0.33293699999999998</v>
      </c>
      <c r="J51">
        <f>Table211[[#This Row],[CFNM]]/Table211[[#This Row],[CAREA]]</f>
        <v>3.6814368503052409E-3</v>
      </c>
      <c r="K51">
        <v>2.65273</v>
      </c>
      <c r="L51">
        <f>(Table312[[#This Row],[time]]-2)*2</f>
        <v>1.3054600000000001</v>
      </c>
      <c r="M51">
        <v>81.465199999999996</v>
      </c>
      <c r="N51">
        <v>3.7795400000000001E-3</v>
      </c>
      <c r="O51">
        <f>Table312[[#This Row],[CFNM]]/Table312[[#This Row],[CAREA]]</f>
        <v>4.6394534107815365E-5</v>
      </c>
      <c r="P51">
        <v>2.65273</v>
      </c>
      <c r="Q51">
        <f>(Table413[[#This Row],[time]]-2)*2</f>
        <v>1.3054600000000001</v>
      </c>
      <c r="R51">
        <v>78.664900000000003</v>
      </c>
      <c r="S51">
        <v>5.3031299999999996E-3</v>
      </c>
      <c r="T51">
        <f>Table413[[#This Row],[CFNM]]/Table413[[#This Row],[CAREA]]</f>
        <v>6.7414183454119939E-5</v>
      </c>
      <c r="U51">
        <v>2.65273</v>
      </c>
      <c r="V51">
        <f>(Table514[[#This Row],[time]]-2)*2</f>
        <v>1.3054600000000001</v>
      </c>
      <c r="W51">
        <v>73.553600000000003</v>
      </c>
      <c r="X51">
        <v>4.0162499999999999E-3</v>
      </c>
      <c r="Y51">
        <f>Table514[[#This Row],[CFNM]]/Table514[[#This Row],[CAREA]]</f>
        <v>5.4603037784690347E-5</v>
      </c>
      <c r="Z51">
        <v>2.65273</v>
      </c>
      <c r="AA51">
        <f>(Table615[[#This Row],[time]]-2)*2</f>
        <v>1.3054600000000001</v>
      </c>
      <c r="AB51">
        <v>75.800299999999993</v>
      </c>
      <c r="AC51">
        <v>3.4019100000000002E-3</v>
      </c>
      <c r="AD51">
        <f>Table615[[#This Row],[CFNM]]/Table615[[#This Row],[CAREA]]</f>
        <v>4.4879901530732732E-5</v>
      </c>
      <c r="AE51">
        <v>2.65273</v>
      </c>
      <c r="AF51">
        <f>(Table716[[#This Row],[time]]-2)*2</f>
        <v>1.3054600000000001</v>
      </c>
      <c r="AG51">
        <v>78.299199999999999</v>
      </c>
      <c r="AH51">
        <v>13.6381</v>
      </c>
      <c r="AI51">
        <f>Table716[[#This Row],[CFNM]]/Table716[[#This Row],[CAREA]]</f>
        <v>0.17417930195966241</v>
      </c>
      <c r="AJ51">
        <v>2.65273</v>
      </c>
      <c r="AK51">
        <f>(Table817[[#This Row],[time]]-2)*2</f>
        <v>1.3054600000000001</v>
      </c>
      <c r="AL51">
        <v>83.470100000000002</v>
      </c>
      <c r="AM51">
        <v>10.4879</v>
      </c>
      <c r="AN51">
        <f>Table817[[#This Row],[CFNM]]/Table817[[#This Row],[CAREA]]</f>
        <v>0.12564858554140942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82.642899999999997</v>
      </c>
      <c r="D52">
        <v>5.6397399999999998</v>
      </c>
      <c r="E52">
        <f>Table110[[#This Row],[CFNM]]/Table110[[#This Row],[CAREA]]</f>
        <v>6.824228094609458E-2</v>
      </c>
      <c r="F52">
        <v>2.7006199999999998</v>
      </c>
      <c r="G52">
        <f>(Table211[[#This Row],[time]]-2)*2</f>
        <v>1.4012399999999996</v>
      </c>
      <c r="H52">
        <v>89.815100000000001</v>
      </c>
      <c r="I52">
        <v>0.38956299999999999</v>
      </c>
      <c r="J52">
        <f>Table211[[#This Row],[CFNM]]/Table211[[#This Row],[CAREA]]</f>
        <v>4.3373887018997919E-3</v>
      </c>
      <c r="K52">
        <v>2.7006199999999998</v>
      </c>
      <c r="L52">
        <f>(Table312[[#This Row],[time]]-2)*2</f>
        <v>1.4012399999999996</v>
      </c>
      <c r="M52">
        <v>81.0274</v>
      </c>
      <c r="N52">
        <v>3.6558599999999999E-3</v>
      </c>
      <c r="O52">
        <f>Table312[[#This Row],[CFNM]]/Table312[[#This Row],[CAREA]]</f>
        <v>4.5118811661240515E-5</v>
      </c>
      <c r="P52">
        <v>2.7006199999999998</v>
      </c>
      <c r="Q52">
        <f>(Table413[[#This Row],[time]]-2)*2</f>
        <v>1.4012399999999996</v>
      </c>
      <c r="R52">
        <v>78.219499999999996</v>
      </c>
      <c r="S52">
        <v>5.1804800000000003E-3</v>
      </c>
      <c r="T52">
        <f>Table413[[#This Row],[CFNM]]/Table413[[#This Row],[CAREA]]</f>
        <v>6.6230032153107604E-5</v>
      </c>
      <c r="U52">
        <v>2.7006199999999998</v>
      </c>
      <c r="V52">
        <f>(Table514[[#This Row],[time]]-2)*2</f>
        <v>1.4012399999999996</v>
      </c>
      <c r="W52">
        <v>72.982900000000001</v>
      </c>
      <c r="X52">
        <v>3.8953099999999999E-3</v>
      </c>
      <c r="Y52">
        <f>Table514[[#This Row],[CFNM]]/Table514[[#This Row],[CAREA]]</f>
        <v>5.3372913381079677E-5</v>
      </c>
      <c r="Z52">
        <v>2.7006199999999998</v>
      </c>
      <c r="AA52">
        <f>(Table615[[#This Row],[time]]-2)*2</f>
        <v>1.4012399999999996</v>
      </c>
      <c r="AB52">
        <v>74.307199999999995</v>
      </c>
      <c r="AC52">
        <v>3.2240599999999999E-3</v>
      </c>
      <c r="AD52">
        <f>Table615[[#This Row],[CFNM]]/Table615[[#This Row],[CAREA]]</f>
        <v>4.3388258472933986E-5</v>
      </c>
      <c r="AE52">
        <v>2.7006199999999998</v>
      </c>
      <c r="AF52">
        <f>(Table716[[#This Row],[time]]-2)*2</f>
        <v>1.4012399999999996</v>
      </c>
      <c r="AG52">
        <v>78.3262</v>
      </c>
      <c r="AH52">
        <v>12.877700000000001</v>
      </c>
      <c r="AI52">
        <f>Table716[[#This Row],[CFNM]]/Table716[[#This Row],[CAREA]]</f>
        <v>0.1644111421210272</v>
      </c>
      <c r="AJ52">
        <v>2.7006199999999998</v>
      </c>
      <c r="AK52">
        <f>(Table817[[#This Row],[time]]-2)*2</f>
        <v>1.4012399999999996</v>
      </c>
      <c r="AL52">
        <v>83.375699999999995</v>
      </c>
      <c r="AM52">
        <v>9.8342899999999993</v>
      </c>
      <c r="AN52">
        <f>Table817[[#This Row],[CFNM]]/Table817[[#This Row],[CAREA]]</f>
        <v>0.11795151345056173</v>
      </c>
    </row>
    <row r="53" spans="1:40" x14ac:dyDescent="0.3">
      <c r="A53">
        <v>2.75176</v>
      </c>
      <c r="B53">
        <f>(Table110[[#This Row],[time]]-2)*2</f>
        <v>1.50352</v>
      </c>
      <c r="C53">
        <v>82.192599999999999</v>
      </c>
      <c r="D53">
        <v>5.5453599999999996</v>
      </c>
      <c r="E53">
        <f>Table110[[#This Row],[CFNM]]/Table110[[#This Row],[CAREA]]</f>
        <v>6.7467874236853437E-2</v>
      </c>
      <c r="F53">
        <v>2.75176</v>
      </c>
      <c r="G53">
        <f>(Table211[[#This Row],[time]]-2)*2</f>
        <v>1.50352</v>
      </c>
      <c r="H53">
        <v>89.325500000000005</v>
      </c>
      <c r="I53">
        <v>0.431778</v>
      </c>
      <c r="J53">
        <f>Table211[[#This Row],[CFNM]]/Table211[[#This Row],[CAREA]]</f>
        <v>4.8337596766880675E-3</v>
      </c>
      <c r="K53">
        <v>2.75176</v>
      </c>
      <c r="L53">
        <f>(Table312[[#This Row],[time]]-2)*2</f>
        <v>1.50352</v>
      </c>
      <c r="M53">
        <v>80.565899999999999</v>
      </c>
      <c r="N53">
        <v>3.5528500000000002E-3</v>
      </c>
      <c r="O53">
        <f>Table312[[#This Row],[CFNM]]/Table312[[#This Row],[CAREA]]</f>
        <v>4.4098681948566332E-5</v>
      </c>
      <c r="P53">
        <v>2.75176</v>
      </c>
      <c r="Q53">
        <f>(Table413[[#This Row],[time]]-2)*2</f>
        <v>1.50352</v>
      </c>
      <c r="R53">
        <v>77.898600000000002</v>
      </c>
      <c r="S53">
        <v>5.0847799999999997E-3</v>
      </c>
      <c r="T53">
        <f>Table413[[#This Row],[CFNM]]/Table413[[#This Row],[CAREA]]</f>
        <v>6.5274343826461577E-5</v>
      </c>
      <c r="U53">
        <v>2.75176</v>
      </c>
      <c r="V53">
        <f>(Table514[[#This Row],[time]]-2)*2</f>
        <v>1.50352</v>
      </c>
      <c r="W53">
        <v>72.4315</v>
      </c>
      <c r="X53">
        <v>3.7975999999999999E-3</v>
      </c>
      <c r="Y53">
        <f>Table514[[#This Row],[CFNM]]/Table514[[#This Row],[CAREA]]</f>
        <v>5.2430227180163324E-5</v>
      </c>
      <c r="Z53">
        <v>2.75176</v>
      </c>
      <c r="AA53">
        <f>(Table615[[#This Row],[time]]-2)*2</f>
        <v>1.50352</v>
      </c>
      <c r="AB53">
        <v>73.548500000000004</v>
      </c>
      <c r="AC53">
        <v>3.0908300000000001E-3</v>
      </c>
      <c r="AD53">
        <f>Table615[[#This Row],[CFNM]]/Table615[[#This Row],[CAREA]]</f>
        <v>4.2024378471348834E-5</v>
      </c>
      <c r="AE53">
        <v>2.75176</v>
      </c>
      <c r="AF53">
        <f>(Table716[[#This Row],[time]]-2)*2</f>
        <v>1.50352</v>
      </c>
      <c r="AG53">
        <v>78.343599999999995</v>
      </c>
      <c r="AH53">
        <v>12.233499999999999</v>
      </c>
      <c r="AI53">
        <f>Table716[[#This Row],[CFNM]]/Table716[[#This Row],[CAREA]]</f>
        <v>0.15615187456282326</v>
      </c>
      <c r="AJ53">
        <v>2.75176</v>
      </c>
      <c r="AK53">
        <f>(Table817[[#This Row],[time]]-2)*2</f>
        <v>1.50352</v>
      </c>
      <c r="AL53">
        <v>83.295100000000005</v>
      </c>
      <c r="AM53">
        <v>9.3246099999999998</v>
      </c>
      <c r="AN53">
        <f>Table817[[#This Row],[CFNM]]/Table817[[#This Row],[CAREA]]</f>
        <v>0.11194668113730578</v>
      </c>
    </row>
    <row r="54" spans="1:40" x14ac:dyDescent="0.3">
      <c r="A54">
        <v>2.80444</v>
      </c>
      <c r="B54">
        <f>(Table110[[#This Row],[time]]-2)*2</f>
        <v>1.6088800000000001</v>
      </c>
      <c r="C54">
        <v>81.712599999999995</v>
      </c>
      <c r="D54">
        <v>5.4134099999999998</v>
      </c>
      <c r="E54">
        <f>Table110[[#This Row],[CFNM]]/Table110[[#This Row],[CAREA]]</f>
        <v>6.6249391158768656E-2</v>
      </c>
      <c r="F54">
        <v>2.80444</v>
      </c>
      <c r="G54">
        <f>(Table211[[#This Row],[time]]-2)*2</f>
        <v>1.6088800000000001</v>
      </c>
      <c r="H54">
        <v>88.802099999999996</v>
      </c>
      <c r="I54">
        <v>0.476885</v>
      </c>
      <c r="J54">
        <f>Table211[[#This Row],[CFNM]]/Table211[[#This Row],[CAREA]]</f>
        <v>5.3701995786135694E-3</v>
      </c>
      <c r="K54">
        <v>2.80444</v>
      </c>
      <c r="L54">
        <f>(Table312[[#This Row],[time]]-2)*2</f>
        <v>1.6088800000000001</v>
      </c>
      <c r="M54">
        <v>80.157499999999999</v>
      </c>
      <c r="N54">
        <v>3.4299199999999999E-3</v>
      </c>
      <c r="O54">
        <f>Table312[[#This Row],[CFNM]]/Table312[[#This Row],[CAREA]]</f>
        <v>4.2789757664597823E-5</v>
      </c>
      <c r="P54">
        <v>2.80444</v>
      </c>
      <c r="Q54">
        <f>(Table413[[#This Row],[time]]-2)*2</f>
        <v>1.6088800000000001</v>
      </c>
      <c r="R54">
        <v>77.0976</v>
      </c>
      <c r="S54">
        <v>4.9644700000000003E-3</v>
      </c>
      <c r="T54">
        <f>Table413[[#This Row],[CFNM]]/Table413[[#This Row],[CAREA]]</f>
        <v>6.4392017390943438E-5</v>
      </c>
      <c r="U54">
        <v>2.80444</v>
      </c>
      <c r="V54">
        <f>(Table514[[#This Row],[time]]-2)*2</f>
        <v>1.6088800000000001</v>
      </c>
      <c r="W54">
        <v>71.084500000000006</v>
      </c>
      <c r="X54">
        <v>3.6840699999999998E-3</v>
      </c>
      <c r="Y54">
        <f>Table514[[#This Row],[CFNM]]/Table514[[#This Row],[CAREA]]</f>
        <v>5.1826628871272915E-5</v>
      </c>
      <c r="Z54">
        <v>2.80444</v>
      </c>
      <c r="AA54">
        <f>(Table615[[#This Row],[time]]-2)*2</f>
        <v>1.6088800000000001</v>
      </c>
      <c r="AB54">
        <v>73.190200000000004</v>
      </c>
      <c r="AC54">
        <v>2.93501E-3</v>
      </c>
      <c r="AD54">
        <f>Table615[[#This Row],[CFNM]]/Table615[[#This Row],[CAREA]]</f>
        <v>4.0101133758344693E-5</v>
      </c>
      <c r="AE54">
        <v>2.80444</v>
      </c>
      <c r="AF54">
        <f>(Table716[[#This Row],[time]]-2)*2</f>
        <v>1.6088800000000001</v>
      </c>
      <c r="AG54">
        <v>78.392399999999995</v>
      </c>
      <c r="AH54">
        <v>11.4108</v>
      </c>
      <c r="AI54">
        <f>Table716[[#This Row],[CFNM]]/Table716[[#This Row],[CAREA]]</f>
        <v>0.14556002877829996</v>
      </c>
      <c r="AJ54">
        <v>2.80444</v>
      </c>
      <c r="AK54">
        <f>(Table817[[#This Row],[time]]-2)*2</f>
        <v>1.6088800000000001</v>
      </c>
      <c r="AL54">
        <v>83.180800000000005</v>
      </c>
      <c r="AM54">
        <v>8.7032100000000003</v>
      </c>
      <c r="AN54">
        <f>Table817[[#This Row],[CFNM]]/Table817[[#This Row],[CAREA]]</f>
        <v>0.10463003481572671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80.646199999999993</v>
      </c>
      <c r="D55">
        <v>5.2605700000000004</v>
      </c>
      <c r="E55">
        <f>Table110[[#This Row],[CFNM]]/Table110[[#This Row],[CAREA]]</f>
        <v>6.5230227834665505E-2</v>
      </c>
      <c r="F55">
        <v>2.8583699999999999</v>
      </c>
      <c r="G55">
        <f>(Table211[[#This Row],[time]]-2)*2</f>
        <v>1.7167399999999997</v>
      </c>
      <c r="H55">
        <v>88.242099999999994</v>
      </c>
      <c r="I55">
        <v>0.51306600000000002</v>
      </c>
      <c r="J55">
        <f>Table211[[#This Row],[CFNM]]/Table211[[#This Row],[CAREA]]</f>
        <v>5.8142995236967398E-3</v>
      </c>
      <c r="K55">
        <v>2.8583699999999999</v>
      </c>
      <c r="L55">
        <f>(Table312[[#This Row],[time]]-2)*2</f>
        <v>1.7167399999999997</v>
      </c>
      <c r="M55">
        <v>79.566999999999993</v>
      </c>
      <c r="N55">
        <v>3.3057500000000001E-3</v>
      </c>
      <c r="O55">
        <f>Table312[[#This Row],[CFNM]]/Table312[[#This Row],[CAREA]]</f>
        <v>4.1546746766875718E-5</v>
      </c>
      <c r="P55">
        <v>2.8583699999999999</v>
      </c>
      <c r="Q55">
        <f>(Table413[[#This Row],[time]]-2)*2</f>
        <v>1.7167399999999997</v>
      </c>
      <c r="R55">
        <v>76.725099999999998</v>
      </c>
      <c r="S55">
        <v>4.8430499999999998E-3</v>
      </c>
      <c r="T55">
        <f>Table413[[#This Row],[CFNM]]/Table413[[#This Row],[CAREA]]</f>
        <v>6.3122107367732336E-5</v>
      </c>
      <c r="U55">
        <v>2.8583699999999999</v>
      </c>
      <c r="V55">
        <f>(Table514[[#This Row],[time]]-2)*2</f>
        <v>1.7167399999999997</v>
      </c>
      <c r="W55">
        <v>70.653800000000004</v>
      </c>
      <c r="X55">
        <v>3.5722100000000001E-3</v>
      </c>
      <c r="Y55">
        <f>Table514[[#This Row],[CFNM]]/Table514[[#This Row],[CAREA]]</f>
        <v>5.0559347126410754E-5</v>
      </c>
      <c r="Z55">
        <v>2.8583699999999999</v>
      </c>
      <c r="AA55">
        <f>(Table615[[#This Row],[time]]-2)*2</f>
        <v>1.7167399999999997</v>
      </c>
      <c r="AB55">
        <v>71.193600000000004</v>
      </c>
      <c r="AC55">
        <v>2.7879100000000002E-3</v>
      </c>
      <c r="AD55">
        <f>Table615[[#This Row],[CFNM]]/Table615[[#This Row],[CAREA]]</f>
        <v>3.9159559286227976E-5</v>
      </c>
      <c r="AE55">
        <v>2.8583699999999999</v>
      </c>
      <c r="AF55">
        <f>(Table716[[#This Row],[time]]-2)*2</f>
        <v>1.7167399999999997</v>
      </c>
      <c r="AG55">
        <v>78.409400000000005</v>
      </c>
      <c r="AH55">
        <v>10.669499999999999</v>
      </c>
      <c r="AI55">
        <f>Table716[[#This Row],[CFNM]]/Table716[[#This Row],[CAREA]]</f>
        <v>0.13607424620007294</v>
      </c>
      <c r="AJ55">
        <v>2.8583699999999999</v>
      </c>
      <c r="AK55">
        <f>(Table817[[#This Row],[time]]-2)*2</f>
        <v>1.7167399999999997</v>
      </c>
      <c r="AL55">
        <v>83.060199999999995</v>
      </c>
      <c r="AM55">
        <v>8.1133500000000005</v>
      </c>
      <c r="AN55">
        <f>Table817[[#This Row],[CFNM]]/Table817[[#This Row],[CAREA]]</f>
        <v>9.7680357138557342E-2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79.876900000000006</v>
      </c>
      <c r="D56">
        <v>5.03308</v>
      </c>
      <c r="E56">
        <f>Table110[[#This Row],[CFNM]]/Table110[[#This Row],[CAREA]]</f>
        <v>6.3010457341233825E-2</v>
      </c>
      <c r="F56">
        <v>2.9134199999999999</v>
      </c>
      <c r="G56">
        <f>(Table211[[#This Row],[time]]-2)*2</f>
        <v>1.8268399999999998</v>
      </c>
      <c r="H56">
        <v>87.611099999999993</v>
      </c>
      <c r="I56">
        <v>0.55751799999999996</v>
      </c>
      <c r="J56">
        <f>Table211[[#This Row],[CFNM]]/Table211[[#This Row],[CAREA]]</f>
        <v>6.3635543897976399E-3</v>
      </c>
      <c r="K56">
        <v>2.9134199999999999</v>
      </c>
      <c r="L56">
        <f>(Table312[[#This Row],[time]]-2)*2</f>
        <v>1.8268399999999998</v>
      </c>
      <c r="M56">
        <v>79.003</v>
      </c>
      <c r="N56">
        <v>3.1469100000000002E-3</v>
      </c>
      <c r="O56">
        <f>Table312[[#This Row],[CFNM]]/Table312[[#This Row],[CAREA]]</f>
        <v>3.9832791159829376E-5</v>
      </c>
      <c r="P56">
        <v>2.9134199999999999</v>
      </c>
      <c r="Q56">
        <f>(Table413[[#This Row],[time]]-2)*2</f>
        <v>1.8268399999999998</v>
      </c>
      <c r="R56">
        <v>76.254499999999993</v>
      </c>
      <c r="S56">
        <v>4.6870200000000001E-3</v>
      </c>
      <c r="T56">
        <f>Table413[[#This Row],[CFNM]]/Table413[[#This Row],[CAREA]]</f>
        <v>6.1465487282717752E-5</v>
      </c>
      <c r="U56">
        <v>2.9134199999999999</v>
      </c>
      <c r="V56">
        <f>(Table514[[#This Row],[time]]-2)*2</f>
        <v>1.8268399999999998</v>
      </c>
      <c r="W56">
        <v>70.077600000000004</v>
      </c>
      <c r="X56">
        <v>3.4275400000000002E-3</v>
      </c>
      <c r="Y56">
        <f>Table514[[#This Row],[CFNM]]/Table514[[#This Row],[CAREA]]</f>
        <v>4.8910636209002592E-5</v>
      </c>
      <c r="Z56">
        <v>2.9134199999999999</v>
      </c>
      <c r="AA56">
        <f>(Table615[[#This Row],[time]]-2)*2</f>
        <v>1.8268399999999998</v>
      </c>
      <c r="AB56">
        <v>70.044799999999995</v>
      </c>
      <c r="AC56">
        <v>2.60845E-3</v>
      </c>
      <c r="AD56">
        <f>Table615[[#This Row],[CFNM]]/Table615[[#This Row],[CAREA]]</f>
        <v>3.723973799625383E-5</v>
      </c>
      <c r="AE56">
        <v>2.9134199999999999</v>
      </c>
      <c r="AF56">
        <f>(Table716[[#This Row],[time]]-2)*2</f>
        <v>1.8268399999999998</v>
      </c>
      <c r="AG56">
        <v>78.271299999999997</v>
      </c>
      <c r="AH56">
        <v>9.6806800000000006</v>
      </c>
      <c r="AI56">
        <f>Table716[[#This Row],[CFNM]]/Table716[[#This Row],[CAREA]]</f>
        <v>0.12368109383643815</v>
      </c>
      <c r="AJ56">
        <v>2.9134199999999999</v>
      </c>
      <c r="AK56">
        <f>(Table817[[#This Row],[time]]-2)*2</f>
        <v>1.8268399999999998</v>
      </c>
      <c r="AL56">
        <v>82.947800000000001</v>
      </c>
      <c r="AM56">
        <v>7.2799399999999999</v>
      </c>
      <c r="AN56">
        <f>Table817[[#This Row],[CFNM]]/Table817[[#This Row],[CAREA]]</f>
        <v>8.7765317464718773E-2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79.592299999999994</v>
      </c>
      <c r="D57">
        <v>4.8794399999999998</v>
      </c>
      <c r="E57">
        <f>Table110[[#This Row],[CFNM]]/Table110[[#This Row],[CAREA]]</f>
        <v>6.1305427786356219E-2</v>
      </c>
      <c r="F57">
        <v>2.9619599999999999</v>
      </c>
      <c r="G57">
        <f>(Table211[[#This Row],[time]]-2)*2</f>
        <v>1.9239199999999999</v>
      </c>
      <c r="H57">
        <v>87.233699999999999</v>
      </c>
      <c r="I57">
        <v>0.58418400000000004</v>
      </c>
      <c r="J57">
        <f>Table211[[#This Row],[CFNM]]/Table211[[#This Row],[CAREA]]</f>
        <v>6.6967697117054541E-3</v>
      </c>
      <c r="K57">
        <v>2.9619599999999999</v>
      </c>
      <c r="L57">
        <f>(Table312[[#This Row],[time]]-2)*2</f>
        <v>1.9239199999999999</v>
      </c>
      <c r="M57">
        <v>78.682699999999997</v>
      </c>
      <c r="N57">
        <v>3.0510799999999999E-3</v>
      </c>
      <c r="O57">
        <f>Table312[[#This Row],[CFNM]]/Table312[[#This Row],[CAREA]]</f>
        <v>3.8777011973407114E-5</v>
      </c>
      <c r="P57">
        <v>2.9619599999999999</v>
      </c>
      <c r="Q57">
        <f>(Table413[[#This Row],[time]]-2)*2</f>
        <v>1.9239199999999999</v>
      </c>
      <c r="R57">
        <v>75.989000000000004</v>
      </c>
      <c r="S57">
        <v>4.5904099999999996E-3</v>
      </c>
      <c r="T57">
        <f>Table413[[#This Row],[CFNM]]/Table413[[#This Row],[CAREA]]</f>
        <v>6.0408874968745469E-5</v>
      </c>
      <c r="U57">
        <v>2.9619599999999999</v>
      </c>
      <c r="V57">
        <f>(Table514[[#This Row],[time]]-2)*2</f>
        <v>1.9239199999999999</v>
      </c>
      <c r="W57">
        <v>69.745800000000003</v>
      </c>
      <c r="X57">
        <v>3.3393899999999998E-3</v>
      </c>
      <c r="Y57">
        <f>Table514[[#This Row],[CFNM]]/Table514[[#This Row],[CAREA]]</f>
        <v>4.7879442202971357E-5</v>
      </c>
      <c r="Z57">
        <v>2.9619599999999999</v>
      </c>
      <c r="AA57">
        <f>(Table615[[#This Row],[time]]-2)*2</f>
        <v>1.9239199999999999</v>
      </c>
      <c r="AB57">
        <v>68.52</v>
      </c>
      <c r="AC57">
        <v>2.5006099999999999E-3</v>
      </c>
      <c r="AD57">
        <f>Table615[[#This Row],[CFNM]]/Table615[[#This Row],[CAREA]]</f>
        <v>3.649460011675423E-5</v>
      </c>
      <c r="AE57">
        <v>2.9619599999999999</v>
      </c>
      <c r="AF57">
        <f>(Table716[[#This Row],[time]]-2)*2</f>
        <v>1.9239199999999999</v>
      </c>
      <c r="AG57">
        <v>78.170699999999997</v>
      </c>
      <c r="AH57">
        <v>9.0250500000000002</v>
      </c>
      <c r="AI57">
        <f>Table716[[#This Row],[CFNM]]/Table716[[#This Row],[CAREA]]</f>
        <v>0.1154531045519613</v>
      </c>
      <c r="AJ57">
        <v>2.9619599999999999</v>
      </c>
      <c r="AK57">
        <f>(Table817[[#This Row],[time]]-2)*2</f>
        <v>1.9239199999999999</v>
      </c>
      <c r="AL57">
        <v>82.873099999999994</v>
      </c>
      <c r="AM57">
        <v>6.7583399999999996</v>
      </c>
      <c r="AN57">
        <f>Table817[[#This Row],[CFNM]]/Table817[[#This Row],[CAREA]]</f>
        <v>8.1550466918698591E-2</v>
      </c>
    </row>
    <row r="58" spans="1:40" x14ac:dyDescent="0.3">
      <c r="A58">
        <v>3</v>
      </c>
      <c r="B58">
        <f>(Table110[[#This Row],[time]]-2)*2</f>
        <v>2</v>
      </c>
      <c r="C58">
        <v>78.504199999999997</v>
      </c>
      <c r="D58">
        <v>4.6958799999999998</v>
      </c>
      <c r="E58">
        <f>Table110[[#This Row],[CFNM]]/Table110[[#This Row],[CAREA]]</f>
        <v>5.981692699244117E-2</v>
      </c>
      <c r="F58">
        <v>3</v>
      </c>
      <c r="G58">
        <f>(Table211[[#This Row],[time]]-2)*2</f>
        <v>2</v>
      </c>
      <c r="H58">
        <v>86.8048</v>
      </c>
      <c r="I58">
        <v>0.60655800000000004</v>
      </c>
      <c r="J58">
        <f>Table211[[#This Row],[CFNM]]/Table211[[#This Row],[CAREA]]</f>
        <v>6.9876089801485641E-3</v>
      </c>
      <c r="K58">
        <v>3</v>
      </c>
      <c r="L58">
        <f>(Table312[[#This Row],[time]]-2)*2</f>
        <v>2</v>
      </c>
      <c r="M58">
        <v>78.335300000000004</v>
      </c>
      <c r="N58">
        <v>2.9458000000000002E-3</v>
      </c>
      <c r="O58">
        <f>Table312[[#This Row],[CFNM]]/Table312[[#This Row],[CAREA]]</f>
        <v>3.7605013320942158E-5</v>
      </c>
      <c r="P58">
        <v>3</v>
      </c>
      <c r="Q58">
        <f>(Table413[[#This Row],[time]]-2)*2</f>
        <v>2</v>
      </c>
      <c r="R58">
        <v>75.728899999999996</v>
      </c>
      <c r="S58">
        <v>4.4852800000000003E-3</v>
      </c>
      <c r="T58">
        <f>Table413[[#This Row],[CFNM]]/Table413[[#This Row],[CAREA]]</f>
        <v>5.9228115026099684E-5</v>
      </c>
      <c r="U58">
        <v>3</v>
      </c>
      <c r="V58">
        <f>(Table514[[#This Row],[time]]-2)*2</f>
        <v>2</v>
      </c>
      <c r="W58">
        <v>69.367900000000006</v>
      </c>
      <c r="X58">
        <v>3.2413300000000002E-3</v>
      </c>
      <c r="Y58">
        <f>Table514[[#This Row],[CFNM]]/Table514[[#This Row],[CAREA]]</f>
        <v>4.6726655989297645E-5</v>
      </c>
      <c r="Z58">
        <v>3</v>
      </c>
      <c r="AA58">
        <f>(Table615[[#This Row],[time]]-2)*2</f>
        <v>2</v>
      </c>
      <c r="AB58">
        <v>66.912300000000002</v>
      </c>
      <c r="AC58">
        <v>2.3857100000000001E-3</v>
      </c>
      <c r="AD58">
        <f>Table615[[#This Row],[CFNM]]/Table615[[#This Row],[CAREA]]</f>
        <v>3.5654281798712641E-5</v>
      </c>
      <c r="AE58">
        <v>3</v>
      </c>
      <c r="AF58">
        <f>(Table716[[#This Row],[time]]-2)*2</f>
        <v>2</v>
      </c>
      <c r="AG58">
        <v>78.001900000000006</v>
      </c>
      <c r="AH58">
        <v>8.3291599999999999</v>
      </c>
      <c r="AI58">
        <f>Table716[[#This Row],[CFNM]]/Table716[[#This Row],[CAREA]]</f>
        <v>0.10678150147624609</v>
      </c>
      <c r="AJ58">
        <v>3</v>
      </c>
      <c r="AK58">
        <f>(Table817[[#This Row],[time]]-2)*2</f>
        <v>2</v>
      </c>
      <c r="AL58">
        <v>82.780199999999994</v>
      </c>
      <c r="AM58">
        <v>6.19048</v>
      </c>
      <c r="AN58">
        <f>Table817[[#This Row],[CFNM]]/Table817[[#This Row],[CAREA]]</f>
        <v>7.4782133891921024E-2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BA1F10-DCDC-4CD9-8075-F860C7CD2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D6714-A37F-4CC8-B4CA-F30BDD595B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9D40E1-28CE-4E83-B04B-37F858E134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2020-12-12T18:22:59Z</dcterms:created>
  <dcterms:modified xsi:type="dcterms:W3CDTF">2020-12-12T18:42:57Z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