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PhysPhysNoTether/"/>
    </mc:Choice>
  </mc:AlternateContent>
  <xr:revisionPtr revIDLastSave="32" documentId="8_{A5E486F9-DCCC-4B8D-80D2-BA1E275C8A4B}" xr6:coauthVersionLast="45" xr6:coauthVersionMax="45" xr10:uidLastSave="{CE201427-CDD4-4622-880A-EC23DA57B8B1}"/>
  <bookViews>
    <workbookView xWindow="13908" yWindow="1176" windowWidth="17280" windowHeight="9024" xr2:uid="{8E4268B4-9629-46C4-BCCE-CADC8311D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<sst xmlns="http://schemas.openxmlformats.org/spreadsheetml/2006/main" count="106" uniqueCount="20">
  <si>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</si>
  <si>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</si>
  <si>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</si>
  <si>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</si>
  <si>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</si>
  <si>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</si>
  <si>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</si>
  <si>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</si>
  <si>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</si>
  <si>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</si>
  <si>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</si>
  <si>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</si>
  <si>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</si>
  <si>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</si>
  <si>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</si>
  <si>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</si>
  <si>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4PN Phys Phys No Tether </t>
  </si>
  <si>
    <t xml:space="preserve">S2_4N_PhysPhys_NoTether.odb </t>
  </si>
  <si>
    <t xml:space="preserve">4P PhysPhys No Tether  </t>
  </si>
  <si>
    <t>S2_4P_PhysPhys_NoTether.odb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</si>
</sst>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F9DB7-D1ED-4CDF-8218-8583258246A2}" name="Table1" displayName="Table1" ref="A9:E30" totalsRowShown="0">
  <autoFilter ref="A9:E30" xr:uid="{C600F460-A6A6-4CB6-8ECF-6B66D39E061A}"/>
  <tableColumns count="5">
    <tableColumn id="1" xr3:uid="{A7DB9C36-EE3E-4EE1-8E47-BFACBA490115}" name="time"/>
    <tableColumn id="2" xr3:uid="{09C18B29-BA91-4180-ABF5-13C151A6D72D}" name="moment" dataDxfId="31">
      <calculatedColumnFormula>-(Table1[[#This Row],[time]]-2)*2</calculatedColumnFormula>
    </tableColumn>
    <tableColumn id="3" xr3:uid="{8617511E-34A9-4E8B-A377-CD9F8F908E1A}" name="CAREA"/>
    <tableColumn id="4" xr3:uid="{4DC0F90D-1AB0-484D-9BB8-B17FA7C1CB1C}" name="CFNM"/>
    <tableColumn id="5" xr3:uid="{A7379BF8-E418-4FE0-A6D5-C89C707A1DDA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4A3B16-7A02-44AD-8520-0158039392F4}" name="Table211" displayName="Table211" ref="F37:J58" totalsRowShown="0">
  <autoFilter ref="F37:J58" xr:uid="{CD6AEB34-98F9-4C81-8FEF-61BF4AACDF26}"/>
  <tableColumns count="5">
    <tableColumn id="1" xr3:uid="{43E7C1AF-DFCA-4002-8D51-C58E8BCA4CB8}" name="time"/>
    <tableColumn id="2" xr3:uid="{1E24C4C3-AB7E-4DEE-A1FE-67EA73C5CACB}" name="moment" dataDxfId="13">
      <calculatedColumnFormula>(Table211[[#This Row],[time]]-2)*2</calculatedColumnFormula>
    </tableColumn>
    <tableColumn id="3" xr3:uid="{355E3BA4-651A-4284-8CAB-99A144B81E0F}" name="CAREA"/>
    <tableColumn id="4" xr3:uid="{411CF23B-CBA0-46DB-BE3F-FCA2DAD6A3DD}" name="CFNM"/>
    <tableColumn id="5" xr3:uid="{1C1F7B1A-897D-419E-A976-F5C725662FE5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9C7216-B813-415F-B40F-7F6802169D71}" name="Table312" displayName="Table312" ref="K37:O58" totalsRowShown="0">
  <autoFilter ref="K37:O58" xr:uid="{9781546F-7636-41A8-AC10-02121658DA83}"/>
  <tableColumns count="5">
    <tableColumn id="1" xr3:uid="{D6C65CFF-0CF8-44EB-9342-BA4C71776DCB}" name="time"/>
    <tableColumn id="2" xr3:uid="{D6C0D0ED-BC48-4960-ABE0-36325F81D685}" name="moment" dataDxfId="11">
      <calculatedColumnFormula>(Table312[[#This Row],[time]]-2)*2</calculatedColumnFormula>
    </tableColumn>
    <tableColumn id="3" xr3:uid="{93EE508B-B25B-4496-8C0B-D35A64B6D57F}" name="CAREA"/>
    <tableColumn id="4" xr3:uid="{2642ED03-06BB-4100-8D86-AAD008FDD87A}" name="CFNM"/>
    <tableColumn id="5" xr3:uid="{5B389A52-6145-45B7-B7BE-C201DD108608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9B0E9F-44F1-48EC-90C8-12ACC722FAA2}" name="Table413" displayName="Table413" ref="P37:T58" totalsRowShown="0">
  <autoFilter ref="P37:T58" xr:uid="{DBC0DCF5-B38B-46FF-B38C-5912D46F0BBA}"/>
  <tableColumns count="5">
    <tableColumn id="1" xr3:uid="{CCD50FA8-2075-4CA8-994C-F1E23972C6D6}" name="time"/>
    <tableColumn id="2" xr3:uid="{A108AF00-6F99-426B-B672-988A81DA3058}" name="moment" dataDxfId="9">
      <calculatedColumnFormula>(Table413[[#This Row],[time]]-2)*2</calculatedColumnFormula>
    </tableColumn>
    <tableColumn id="3" xr3:uid="{B8A8E05A-CC2E-4A5A-8652-82B7B854FBE1}" name="CAREA"/>
    <tableColumn id="4" xr3:uid="{B2356037-87F8-4CD6-B92C-03C483FAEBFD}" name="CFNM"/>
    <tableColumn id="5" xr3:uid="{6AC12C66-BB3A-4856-853E-6C17D1E5F7B2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83B0E2-7157-443C-BBD0-08E001700199}" name="Table514" displayName="Table514" ref="U37:Y58" totalsRowShown="0">
  <autoFilter ref="U37:Y58" xr:uid="{F17873E3-EA5E-4197-B8C1-47EE110ADD38}"/>
  <tableColumns count="5">
    <tableColumn id="1" xr3:uid="{00EF1204-5FD4-4960-B6AB-39106C08FCB0}" name="time"/>
    <tableColumn id="2" xr3:uid="{99348723-31A3-4CEB-80AC-604FCB16AAF4}" name="moment" dataDxfId="7">
      <calculatedColumnFormula>(Table514[[#This Row],[time]]-2)*2</calculatedColumnFormula>
    </tableColumn>
    <tableColumn id="3" xr3:uid="{45279244-DE01-4B1C-9D14-56FCB0082466}" name="CAREA"/>
    <tableColumn id="4" xr3:uid="{83FD5B89-2785-460B-9BC4-38112E64E99A}" name="CFNM"/>
    <tableColumn id="5" xr3:uid="{FBA78E41-D174-4F88-B582-C0E116001D53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5034C2-4672-49D6-8E00-8279DADDF862}" name="Table615" displayName="Table615" ref="Z37:AD58" totalsRowShown="0">
  <autoFilter ref="Z37:AD58" xr:uid="{5781EB87-ACE6-496F-8F3D-1C35090CC74A}"/>
  <tableColumns count="5">
    <tableColumn id="1" xr3:uid="{E395D8CC-53DF-4C2F-BABB-5CD168DB7661}" name="time"/>
    <tableColumn id="2" xr3:uid="{A1B0921D-8BDC-4E24-9AC6-C0CB21CD1017}" name="moment" dataDxfId="5">
      <calculatedColumnFormula>(Table615[[#This Row],[time]]-2)*2</calculatedColumnFormula>
    </tableColumn>
    <tableColumn id="3" xr3:uid="{E3645909-1222-4D66-AB61-4A70574F16A0}" name="CAREA"/>
    <tableColumn id="4" xr3:uid="{ED3EB291-3859-4527-9AC8-08B7329E27E6}" name="CFNM"/>
    <tableColumn id="5" xr3:uid="{0CC538BA-4754-4B70-9862-F06F13BCEE8B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FE4BA0B-2F14-4A3B-819C-26E42A4DB6D3}" name="Table716" displayName="Table716" ref="AE37:AI58" totalsRowShown="0">
  <autoFilter ref="AE37:AI58" xr:uid="{FFB59717-3558-4489-B4E7-71B17F63EA66}"/>
  <tableColumns count="5">
    <tableColumn id="1" xr3:uid="{D484EE3D-123E-4F29-9BE7-D64D294258BC}" name="time"/>
    <tableColumn id="2" xr3:uid="{911CE080-07F4-44EF-8A2B-393A91B91400}" name="moment" dataDxfId="3">
      <calculatedColumnFormula>(Table716[[#This Row],[time]]-2)*2</calculatedColumnFormula>
    </tableColumn>
    <tableColumn id="3" xr3:uid="{59215254-CD0C-4FD0-A2CC-0E6571279875}" name="CAREA"/>
    <tableColumn id="4" xr3:uid="{EA8C6D67-0067-4621-B3C2-A54D2A3CB378}" name="CFNM"/>
    <tableColumn id="5" xr3:uid="{B072C54C-4466-4A38-9CFF-F87703DA1049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2678B8-2BB7-40FC-8711-6ACD33FB3815}" name="Table817" displayName="Table817" ref="AJ37:AN58" totalsRowShown="0">
  <autoFilter ref="AJ37:AN58" xr:uid="{17834A78-F1FF-40AB-A715-BE9D596A812E}"/>
  <tableColumns count="5">
    <tableColumn id="1" xr3:uid="{E7BFA9E6-BC83-45D2-9F48-6C28764BD12A}" name="time"/>
    <tableColumn id="2" xr3:uid="{4DC4674C-0F2F-4C10-A51B-D740BB5752E3}" name="moment" dataDxfId="1">
      <calculatedColumnFormula>(Table817[[#This Row],[time]]-2)*2</calculatedColumnFormula>
    </tableColumn>
    <tableColumn id="3" xr3:uid="{F4213B84-91BB-4CEF-847D-C3C63E6DF095}" name="CAREA"/>
    <tableColumn id="4" xr3:uid="{23E9A50D-08BB-4693-8B42-9172B7F4B69D}" name="CFNM"/>
    <tableColumn id="5" xr3:uid="{3F55BE0C-FD3D-456B-A7F4-713329B28D1E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2D0EE5-DAC2-408F-9FE8-7B9BC1D2FA7E}" name="Table2" displayName="Table2" ref="F9:J30" totalsRowShown="0">
  <autoFilter ref="F9:J30" xr:uid="{5C533DED-59B8-42F5-851D-CE8F9B900F0E}"/>
  <tableColumns count="5">
    <tableColumn id="1" xr3:uid="{89BE8600-F832-4C7B-A5AC-F5DAD17EDA11}" name="time"/>
    <tableColumn id="2" xr3:uid="{56F5A756-A3D8-4216-B7FA-4D64B6B65E5A}" name="moment" dataDxfId="29">
      <calculatedColumnFormula>-(Table2[[#This Row],[time]]-2)*2</calculatedColumnFormula>
    </tableColumn>
    <tableColumn id="3" xr3:uid="{482DAF13-5933-41ED-A16B-BD52F21B008D}" name="CAREA"/>
    <tableColumn id="4" xr3:uid="{403CAF44-763C-4A9C-9437-459D29A10C78}" name="CFNM"/>
    <tableColumn id="5" xr3:uid="{C3B47FB8-F671-4A72-A7F8-C0B8682BFF53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170155-ED27-4F59-8B94-AB541234BB56}" name="Table3" displayName="Table3" ref="K9:O30" totalsRowShown="0">
  <autoFilter ref="K9:O30" xr:uid="{FC1AF4C7-9641-4578-A1D6-F50A6188AFA4}"/>
  <tableColumns count="5">
    <tableColumn id="1" xr3:uid="{564229D8-A0AF-4715-9C33-37E5F40FAAC7}" name="time"/>
    <tableColumn id="2" xr3:uid="{A4317578-D36A-4752-84D9-2C94400A27F9}" name="moment" dataDxfId="27">
      <calculatedColumnFormula>-(Table3[[#This Row],[time]]-2)*2</calculatedColumnFormula>
    </tableColumn>
    <tableColumn id="3" xr3:uid="{C9EF0113-E039-4D28-ADC1-8D99EF35ED6A}" name="CAREA"/>
    <tableColumn id="4" xr3:uid="{28DF799D-12AB-403A-990C-D8B45B6F5C30}" name="CFNM"/>
    <tableColumn id="5" xr3:uid="{CAFE0F87-9059-4192-AAD7-4B213DC853DF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7F75A1-4164-46A6-94DD-6ED0EC7CBE4A}" name="Table4" displayName="Table4" ref="P9:T30" totalsRowShown="0">
  <autoFilter ref="P9:T30" xr:uid="{DA4DF542-CDF2-46B8-BA17-64AFB97B9466}"/>
  <tableColumns count="5">
    <tableColumn id="1" xr3:uid="{191E00F3-88FF-4AC7-ACDB-ED7C122A5677}" name="time"/>
    <tableColumn id="2" xr3:uid="{02ACA39F-2A22-4168-8399-8DA91E69EB36}" name="moment" dataDxfId="25">
      <calculatedColumnFormula>-(Table4[[#This Row],[time]]-2)*2</calculatedColumnFormula>
    </tableColumn>
    <tableColumn id="3" xr3:uid="{C058ABFE-4406-440F-9378-37ABDB1A590D}" name="CAREA"/>
    <tableColumn id="4" xr3:uid="{FCB910F6-58F5-486E-AA2F-E6C57148685B}" name="CFNM"/>
    <tableColumn id="5" xr3:uid="{8A7EBA33-A147-4FFB-8F5C-44AE63D24E17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7F5B94-2F6E-43EC-8782-E8E9B2FC6FB5}" name="Table5" displayName="Table5" ref="U9:Y30" totalsRowShown="0">
  <autoFilter ref="U9:Y30" xr:uid="{8AB9E37F-B927-40C3-8B32-DEE41DE62A36}"/>
  <tableColumns count="5">
    <tableColumn id="1" xr3:uid="{4C01B592-AD0F-4C24-8940-294784DBC4E6}" name="time"/>
    <tableColumn id="2" xr3:uid="{DFE69773-D60D-4380-A6B4-A6EAACCB6091}" name="moment" dataDxfId="23">
      <calculatedColumnFormula>-(Table5[[#This Row],[time]]-2)*2</calculatedColumnFormula>
    </tableColumn>
    <tableColumn id="3" xr3:uid="{3598A11E-BA9D-4025-8772-3D6AB962A2B8}" name="CAREA"/>
    <tableColumn id="4" xr3:uid="{3E4315AD-6276-4950-A082-A3A65944EF42}" name="CFNM"/>
    <tableColumn id="5" xr3:uid="{7BB781C3-D290-4D1F-B16B-9CBEDA4D5C69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87C705-4D27-474E-956D-E9F1865A83DE}" name="Table6" displayName="Table6" ref="Z9:AD30" totalsRowShown="0">
  <autoFilter ref="Z9:AD30" xr:uid="{65692A94-6D1E-4951-8F5A-B25104FB3EDB}"/>
  <tableColumns count="5">
    <tableColumn id="1" xr3:uid="{0070BA98-8C41-4047-BACE-03F0AA032D50}" name="time"/>
    <tableColumn id="2" xr3:uid="{14D8A0E5-E2D8-4B22-BAAE-4DA87428C3DF}" name="moment" dataDxfId="21">
      <calculatedColumnFormula>-(Table6[[#This Row],[time]]-2)*2</calculatedColumnFormula>
    </tableColumn>
    <tableColumn id="3" xr3:uid="{DDC63190-B523-489A-B5CA-BC73814CD509}" name="CAREA"/>
    <tableColumn id="4" xr3:uid="{5993097D-32F2-4E80-A170-4C5D6359AD15}" name="CFNM"/>
    <tableColumn id="5" xr3:uid="{73E415EF-B496-47BA-828C-469F2F2948C7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EC14ED-C386-4F06-A6A0-13A7B8148046}" name="Table7" displayName="Table7" ref="AE9:AI30" totalsRowShown="0">
  <autoFilter ref="AE9:AI30" xr:uid="{812F8C17-FA21-4260-8680-DBB81F0F25F1}"/>
  <tableColumns count="5">
    <tableColumn id="1" xr3:uid="{3A344E10-E38E-42AB-8690-A821B9A0C7A4}" name="time"/>
    <tableColumn id="2" xr3:uid="{6236D0EB-5CD7-4C4E-93D6-BBD90879E60E}" name="moment" dataDxfId="19">
      <calculatedColumnFormula>-(Table7[[#This Row],[time]]-2)*2</calculatedColumnFormula>
    </tableColumn>
    <tableColumn id="3" xr3:uid="{9221E815-FF92-4709-ADF7-FF021B2DACBB}" name="CAREA"/>
    <tableColumn id="4" xr3:uid="{27604873-7E2E-4B6B-B253-24E915EDA138}" name="CFNM"/>
    <tableColumn id="5" xr3:uid="{D648B10F-F11C-455D-B36B-DDA70F3DFAA9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840894-9F64-45F8-9A2E-D7C5F83224DB}" name="Table8" displayName="Table8" ref="AJ9:AN30" totalsRowShown="0">
  <autoFilter ref="AJ9:AN30" xr:uid="{0113EB15-B376-41F7-8FE2-662B636E526B}"/>
  <tableColumns count="5">
    <tableColumn id="1" xr3:uid="{ADD51513-ADBC-4DF9-AB97-96B4D220480A}" name="time"/>
    <tableColumn id="2" xr3:uid="{C2DB89A4-7EEC-4E6F-A146-CF17CDBC5E01}" name="moment" dataDxfId="17">
      <calculatedColumnFormula>-(Table8[[#This Row],[time]]-2)*2</calculatedColumnFormula>
    </tableColumn>
    <tableColumn id="3" xr3:uid="{824683FF-425C-428D-BCF1-1B01E8C09D6E}" name="CAREA"/>
    <tableColumn id="4" xr3:uid="{A927DE52-FD5C-4870-8405-08F2F323AD45}" name="CFNM"/>
    <tableColumn id="5" xr3:uid="{62159010-764B-44D6-B8F4-10C23E759CA6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D889ED-CA03-421E-92EC-F81C11435997}" name="Table110" displayName="Table110" ref="A37:E58" totalsRowShown="0">
  <autoFilter ref="A37:E58" xr:uid="{8E084AE6-60F1-4169-9465-0F4FF27747F0}"/>
  <tableColumns count="5">
    <tableColumn id="1" xr3:uid="{9018AA62-3B21-49F7-9A09-2511599E0280}" name="time"/>
    <tableColumn id="2" xr3:uid="{25AB26D6-0C01-466A-952C-DB5AD3CFC738}" name="moment" dataDxfId="15">
      <calculatedColumnFormula>(Table110[[#This Row],[time]]-2)*2</calculatedColumnFormula>
    </tableColumn>
    <tableColumn id="3" xr3:uid="{45694D55-C218-47C9-87B2-3452122F380E}" name="CAREA"/>
    <tableColumn id="4" xr3:uid="{D0244DA6-6167-4B11-81BF-807FAA78471D}" name="CFNM"/>
    <tableColumn id="5" xr3:uid="{5B8E13CB-985C-4EF7-981D-39B546120E88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C107-AD67-4B7A-94A4-B1A0216C93F6}">
  <dimension ref="A1:AN58"/>
  <sheetViews>
    <sheetView tabSelected="1" topLeftCell="A4" workbookViewId="0">
      <selection activeCell="AL10" sqref="AL10:AL30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80.561000000000007</v>
      </c>
      <c r="D10">
        <v>3.98224</v>
      </c>
      <c r="E10" s="1">
        <f>Table1[[#This Row],[CFNM]]/Table1[[#This Row],[CAREA]]</f>
        <v>4.9431362569978023E-2</v>
      </c>
      <c r="F10">
        <v>2</v>
      </c>
      <c r="G10">
        <f>-(Table2[[#This Row],[time]]-2)*2</f>
        <v>0</v>
      </c>
      <c r="H10">
        <v>87.831800000000001</v>
      </c>
      <c r="I10">
        <v>3.8491699999999998E-3</v>
      </c>
      <c r="J10" s="1">
        <f>Table2[[#This Row],[CFNM]]/Table2[[#This Row],[CAREA]]</f>
        <v>4.3824332417188305E-5</v>
      </c>
      <c r="K10">
        <v>2</v>
      </c>
      <c r="L10">
        <f>-(Table3[[#This Row],[time]]-2)*2</f>
        <v>0</v>
      </c>
      <c r="M10">
        <v>85.166600000000003</v>
      </c>
      <c r="N10">
        <v>3.7004999999999998E-3</v>
      </c>
      <c r="O10">
        <f>Table3[[#This Row],[CFNM]]/Table3[[#This Row],[CAREA]]</f>
        <v>4.3450131859203019E-5</v>
      </c>
      <c r="P10">
        <v>2</v>
      </c>
      <c r="Q10">
        <f>-(Table4[[#This Row],[time]]-2)*2</f>
        <v>0</v>
      </c>
      <c r="R10">
        <v>79.101699999999994</v>
      </c>
      <c r="S10">
        <v>4.52579E-3</v>
      </c>
      <c r="T10">
        <f>Table4[[#This Row],[CFNM]]/Table4[[#This Row],[CAREA]]</f>
        <v>5.7214825977191392E-5</v>
      </c>
      <c r="U10">
        <v>2</v>
      </c>
      <c r="V10">
        <f>-(Table5[[#This Row],[time]]-2)*2</f>
        <v>0</v>
      </c>
      <c r="W10">
        <v>83.227800000000002</v>
      </c>
      <c r="X10">
        <v>3.5062700000000002</v>
      </c>
      <c r="Y10">
        <f>Table5[[#This Row],[CFNM]]/Table5[[#This Row],[CAREA]]</f>
        <v>4.2128591648463616E-2</v>
      </c>
      <c r="Z10">
        <v>2</v>
      </c>
      <c r="AA10">
        <f>-(Table6[[#This Row],[time]]-2)*2</f>
        <v>0</v>
      </c>
      <c r="AB10">
        <v>83.949600000000004</v>
      </c>
      <c r="AC10">
        <v>6.2740499999999999</v>
      </c>
      <c r="AD10">
        <f>Table6[[#This Row],[CFNM]]/Table6[[#This Row],[CAREA]]</f>
        <v>7.4735912976357233E-2</v>
      </c>
      <c r="AE10">
        <v>2</v>
      </c>
      <c r="AF10">
        <f>-(Table7[[#This Row],[time]]-2)*2</f>
        <v>0</v>
      </c>
      <c r="AG10">
        <v>78.459999999999994</v>
      </c>
      <c r="AH10">
        <v>14.7075</v>
      </c>
      <c r="AI10">
        <f>Table7[[#This Row],[CFNM]]/Table7[[#This Row],[CAREA]]</f>
        <v>0.18745220494519502</v>
      </c>
      <c r="AJ10">
        <v>2</v>
      </c>
      <c r="AK10">
        <f>-(Table8[[#This Row],[time]]-2)*2</f>
        <v>0</v>
      </c>
      <c r="AL10">
        <v>83.006</v>
      </c>
      <c r="AM10">
        <v>14.6487</v>
      </c>
      <c r="AN10">
        <f>Table8[[#This Row],[CFNM]]/Table8[[#This Row],[CAREA]]</f>
        <v>0.17647760402862445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91.6374</v>
      </c>
      <c r="D11">
        <v>10.6366</v>
      </c>
      <c r="E11">
        <f>Table1[[#This Row],[CFNM]]/Table1[[#This Row],[CAREA]]</f>
        <v>0.11607269520959783</v>
      </c>
      <c r="F11">
        <v>2.0512600000000001</v>
      </c>
      <c r="G11">
        <f>-(Table2[[#This Row],[time]]-2)*2</f>
        <v>-0.10252000000000017</v>
      </c>
      <c r="H11">
        <v>94.601200000000006</v>
      </c>
      <c r="I11">
        <v>2.8572700000000002</v>
      </c>
      <c r="J11">
        <f>Table2[[#This Row],[CFNM]]/Table2[[#This Row],[CAREA]]</f>
        <v>3.0203316659830955E-2</v>
      </c>
      <c r="K11">
        <v>2.0512600000000001</v>
      </c>
      <c r="L11">
        <f>-(Table3[[#This Row],[time]]-2)*2</f>
        <v>-0.10252000000000017</v>
      </c>
      <c r="M11">
        <v>89.665099999999995</v>
      </c>
      <c r="N11">
        <v>4.2941500000000001</v>
      </c>
      <c r="O11">
        <f>Table3[[#This Row],[CFNM]]/Table3[[#This Row],[CAREA]]</f>
        <v>4.7890985455879713E-2</v>
      </c>
      <c r="P11">
        <v>2.0512600000000001</v>
      </c>
      <c r="Q11">
        <f>-(Table4[[#This Row],[time]]-2)*2</f>
        <v>-0.10252000000000017</v>
      </c>
      <c r="R11">
        <v>85.124799999999993</v>
      </c>
      <c r="S11">
        <v>5.7519</v>
      </c>
      <c r="T11">
        <f>Table4[[#This Row],[CFNM]]/Table4[[#This Row],[CAREA]]</f>
        <v>6.7570202808112337E-2</v>
      </c>
      <c r="U11">
        <v>2.0512600000000001</v>
      </c>
      <c r="V11">
        <f>-(Table5[[#This Row],[time]]-2)*2</f>
        <v>-0.10252000000000017</v>
      </c>
      <c r="W11">
        <v>82.860299999999995</v>
      </c>
      <c r="X11">
        <v>11.2516</v>
      </c>
      <c r="Y11">
        <f>Table5[[#This Row],[CFNM]]/Table5[[#This Row],[CAREA]]</f>
        <v>0.13578999834661473</v>
      </c>
      <c r="Z11">
        <v>2.0512600000000001</v>
      </c>
      <c r="AA11">
        <f>-(Table6[[#This Row],[time]]-2)*2</f>
        <v>-0.10252000000000017</v>
      </c>
      <c r="AB11">
        <v>88.995800000000003</v>
      </c>
      <c r="AC11">
        <v>16.496400000000001</v>
      </c>
      <c r="AD11">
        <f>Table6[[#This Row],[CFNM]]/Table6[[#This Row],[CAREA]]</f>
        <v>0.18536155638805427</v>
      </c>
      <c r="AE11">
        <v>2.0512600000000001</v>
      </c>
      <c r="AF11">
        <f>-(Table7[[#This Row],[time]]-2)*2</f>
        <v>-0.10252000000000017</v>
      </c>
      <c r="AG11">
        <v>79.141000000000005</v>
      </c>
      <c r="AH11">
        <v>20.892299999999999</v>
      </c>
      <c r="AI11">
        <f>Table7[[#This Row],[CFNM]]/Table7[[#This Row],[CAREA]]</f>
        <v>0.26398832463577659</v>
      </c>
      <c r="AJ11">
        <v>2.0512600000000001</v>
      </c>
      <c r="AK11">
        <f>-(Table8[[#This Row],[time]]-2)*2</f>
        <v>-0.10252000000000017</v>
      </c>
      <c r="AL11">
        <v>83.065200000000004</v>
      </c>
      <c r="AM11">
        <v>20.571899999999999</v>
      </c>
      <c r="AN11">
        <f>Table8[[#This Row],[CFNM]]/Table8[[#This Row],[CAREA]]</f>
        <v>0.24765966975339851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90.6691</v>
      </c>
      <c r="D12">
        <v>11.9621</v>
      </c>
      <c r="E12">
        <f>Table1[[#This Row],[CFNM]]/Table1[[#This Row],[CAREA]]</f>
        <v>0.13193138566501708</v>
      </c>
      <c r="F12">
        <v>2.1153300000000002</v>
      </c>
      <c r="G12">
        <f>-(Table2[[#This Row],[time]]-2)*2</f>
        <v>-0.23066000000000031</v>
      </c>
      <c r="H12">
        <v>94.294399999999996</v>
      </c>
      <c r="I12">
        <v>3.8909099999999999</v>
      </c>
      <c r="J12">
        <f>Table2[[#This Row],[CFNM]]/Table2[[#This Row],[CAREA]]</f>
        <v>4.126342603590457E-2</v>
      </c>
      <c r="K12">
        <v>2.1153300000000002</v>
      </c>
      <c r="L12">
        <f>-(Table3[[#This Row],[time]]-2)*2</f>
        <v>-0.23066000000000031</v>
      </c>
      <c r="M12">
        <v>89.788899999999998</v>
      </c>
      <c r="N12">
        <v>6.3355300000000003</v>
      </c>
      <c r="O12">
        <f>Table3[[#This Row],[CFNM]]/Table3[[#This Row],[CAREA]]</f>
        <v>7.056028083649539E-2</v>
      </c>
      <c r="P12">
        <v>2.1153300000000002</v>
      </c>
      <c r="Q12">
        <f>-(Table4[[#This Row],[time]]-2)*2</f>
        <v>-0.23066000000000031</v>
      </c>
      <c r="R12">
        <v>86.388599999999997</v>
      </c>
      <c r="S12">
        <v>8.9518500000000003</v>
      </c>
      <c r="T12">
        <f>Table4[[#This Row],[CFNM]]/Table4[[#This Row],[CAREA]]</f>
        <v>0.10362304748543211</v>
      </c>
      <c r="U12">
        <v>2.1153300000000002</v>
      </c>
      <c r="V12">
        <f>-(Table5[[#This Row],[time]]-2)*2</f>
        <v>-0.23066000000000031</v>
      </c>
      <c r="W12">
        <v>81.927000000000007</v>
      </c>
      <c r="X12">
        <v>16.330500000000001</v>
      </c>
      <c r="Y12">
        <f>Table5[[#This Row],[CFNM]]/Table5[[#This Row],[CAREA]]</f>
        <v>0.19932989124464462</v>
      </c>
      <c r="Z12">
        <v>2.1153300000000002</v>
      </c>
      <c r="AA12">
        <f>-(Table6[[#This Row],[time]]-2)*2</f>
        <v>-0.23066000000000031</v>
      </c>
      <c r="AB12">
        <v>88.975300000000004</v>
      </c>
      <c r="AC12">
        <v>22.9374</v>
      </c>
      <c r="AD12">
        <f>Table6[[#This Row],[CFNM]]/Table6[[#This Row],[CAREA]]</f>
        <v>0.25779514089865391</v>
      </c>
      <c r="AE12">
        <v>2.1153300000000002</v>
      </c>
      <c r="AF12">
        <f>-(Table7[[#This Row],[time]]-2)*2</f>
        <v>-0.23066000000000031</v>
      </c>
      <c r="AG12">
        <v>79.4542</v>
      </c>
      <c r="AH12">
        <v>22.4056</v>
      </c>
      <c r="AI12">
        <f>Table7[[#This Row],[CFNM]]/Table7[[#This Row],[CAREA]]</f>
        <v>0.28199390340598735</v>
      </c>
      <c r="AJ12">
        <v>2.1153300000000002</v>
      </c>
      <c r="AK12">
        <f>-(Table8[[#This Row],[time]]-2)*2</f>
        <v>-0.23066000000000031</v>
      </c>
      <c r="AL12">
        <v>82.835800000000006</v>
      </c>
      <c r="AM12">
        <v>22.8538</v>
      </c>
      <c r="AN12">
        <f>Table8[[#This Row],[CFNM]]/Table8[[#This Row],[CAREA]]</f>
        <v>0.27589279031529845</v>
      </c>
    </row>
    <row r="13" spans="1:40" x14ac:dyDescent="0.3">
      <c r="A13">
        <v>2.16533</v>
      </c>
      <c r="B13">
        <f>-(Table1[[#This Row],[time]]-2)*2</f>
        <v>-0.33065999999999995</v>
      </c>
      <c r="C13">
        <v>90.0398</v>
      </c>
      <c r="D13">
        <v>12.8109</v>
      </c>
      <c r="E13">
        <f>Table1[[#This Row],[CFNM]]/Table1[[#This Row],[CAREA]]</f>
        <v>0.14228041377257614</v>
      </c>
      <c r="F13">
        <v>2.16533</v>
      </c>
      <c r="G13">
        <f>-(Table2[[#This Row],[time]]-2)*2</f>
        <v>-0.33065999999999995</v>
      </c>
      <c r="H13">
        <v>94.128500000000003</v>
      </c>
      <c r="I13">
        <v>4.5729499999999996</v>
      </c>
      <c r="J13">
        <f>Table2[[#This Row],[CFNM]]/Table2[[#This Row],[CAREA]]</f>
        <v>4.8581991639089113E-2</v>
      </c>
      <c r="K13">
        <v>2.16533</v>
      </c>
      <c r="L13">
        <f>-(Table3[[#This Row],[time]]-2)*2</f>
        <v>-0.33065999999999995</v>
      </c>
      <c r="M13">
        <v>89.900300000000001</v>
      </c>
      <c r="N13">
        <v>7.8223200000000004</v>
      </c>
      <c r="O13">
        <f>Table3[[#This Row],[CFNM]]/Table3[[#This Row],[CAREA]]</f>
        <v>8.7011055580459684E-2</v>
      </c>
      <c r="P13">
        <v>2.16533</v>
      </c>
      <c r="Q13">
        <f>-(Table4[[#This Row],[time]]-2)*2</f>
        <v>-0.33065999999999995</v>
      </c>
      <c r="R13">
        <v>86.753500000000003</v>
      </c>
      <c r="S13">
        <v>10.980600000000001</v>
      </c>
      <c r="T13">
        <f>Table4[[#This Row],[CFNM]]/Table4[[#This Row],[CAREA]]</f>
        <v>0.12657241494579469</v>
      </c>
      <c r="U13">
        <v>2.16533</v>
      </c>
      <c r="V13">
        <f>-(Table5[[#This Row],[time]]-2)*2</f>
        <v>-0.33065999999999995</v>
      </c>
      <c r="W13">
        <v>81.892399999999995</v>
      </c>
      <c r="X13">
        <v>20.0335</v>
      </c>
      <c r="Y13">
        <f>Table5[[#This Row],[CFNM]]/Table5[[#This Row],[CAREA]]</f>
        <v>0.2446319805012431</v>
      </c>
      <c r="Z13">
        <v>2.16533</v>
      </c>
      <c r="AA13">
        <f>-(Table6[[#This Row],[time]]-2)*2</f>
        <v>-0.33065999999999995</v>
      </c>
      <c r="AB13">
        <v>88.702500000000001</v>
      </c>
      <c r="AC13">
        <v>27.738399999999999</v>
      </c>
      <c r="AD13">
        <f>Table6[[#This Row],[CFNM]]/Table6[[#This Row],[CAREA]]</f>
        <v>0.3127127194836673</v>
      </c>
      <c r="AE13">
        <v>2.16533</v>
      </c>
      <c r="AF13">
        <f>-(Table7[[#This Row],[time]]-2)*2</f>
        <v>-0.33065999999999995</v>
      </c>
      <c r="AG13">
        <v>79.577100000000002</v>
      </c>
      <c r="AH13">
        <v>24.485800000000001</v>
      </c>
      <c r="AI13">
        <f>Table7[[#This Row],[CFNM]]/Table7[[#This Row],[CAREA]]</f>
        <v>0.30769907423115445</v>
      </c>
      <c r="AJ13">
        <v>2.16533</v>
      </c>
      <c r="AK13">
        <f>-(Table8[[#This Row],[time]]-2)*2</f>
        <v>-0.33065999999999995</v>
      </c>
      <c r="AL13">
        <v>82.571299999999994</v>
      </c>
      <c r="AM13">
        <v>25.810700000000001</v>
      </c>
      <c r="AN13">
        <f>Table8[[#This Row],[CFNM]]/Table8[[#This Row],[CAREA]]</f>
        <v>0.3125868189068115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89.433999999999997</v>
      </c>
      <c r="D14">
        <v>13.858499999999999</v>
      </c>
      <c r="E14">
        <f>Table1[[#This Row],[CFNM]]/Table1[[#This Row],[CAREA]]</f>
        <v>0.15495784600934767</v>
      </c>
      <c r="F14">
        <v>2.2246999999999999</v>
      </c>
      <c r="G14">
        <f>-(Table2[[#This Row],[time]]-2)*2</f>
        <v>-0.4493999999999998</v>
      </c>
      <c r="H14">
        <v>94.003500000000003</v>
      </c>
      <c r="I14">
        <v>5.6189299999999998</v>
      </c>
      <c r="J14">
        <f>Table2[[#This Row],[CFNM]]/Table2[[#This Row],[CAREA]]</f>
        <v>5.9773625450116212E-2</v>
      </c>
      <c r="K14">
        <v>2.2246999999999999</v>
      </c>
      <c r="L14">
        <f>-(Table3[[#This Row],[time]]-2)*2</f>
        <v>-0.4493999999999998</v>
      </c>
      <c r="M14">
        <v>89.628900000000002</v>
      </c>
      <c r="N14">
        <v>9.6259099999999993</v>
      </c>
      <c r="O14">
        <f>Table3[[#This Row],[CFNM]]/Table3[[#This Row],[CAREA]]</f>
        <v>0.10739739079694161</v>
      </c>
      <c r="P14">
        <v>2.2246999999999999</v>
      </c>
      <c r="Q14">
        <f>-(Table4[[#This Row],[time]]-2)*2</f>
        <v>-0.4493999999999998</v>
      </c>
      <c r="R14">
        <v>87.0732</v>
      </c>
      <c r="S14">
        <v>13.441700000000001</v>
      </c>
      <c r="T14">
        <f>Table4[[#This Row],[CFNM]]/Table4[[#This Row],[CAREA]]</f>
        <v>0.15437241309610766</v>
      </c>
      <c r="U14">
        <v>2.2246999999999999</v>
      </c>
      <c r="V14">
        <f>-(Table5[[#This Row],[time]]-2)*2</f>
        <v>-0.4493999999999998</v>
      </c>
      <c r="W14">
        <v>81.248199999999997</v>
      </c>
      <c r="X14">
        <v>24.418800000000001</v>
      </c>
      <c r="Y14">
        <f>Table5[[#This Row],[CFNM]]/Table5[[#This Row],[CAREA]]</f>
        <v>0.30054573516705602</v>
      </c>
      <c r="Z14">
        <v>2.2246999999999999</v>
      </c>
      <c r="AA14">
        <f>-(Table6[[#This Row],[time]]-2)*2</f>
        <v>-0.4493999999999998</v>
      </c>
      <c r="AB14">
        <v>88.745199999999997</v>
      </c>
      <c r="AC14">
        <v>33.755299999999998</v>
      </c>
      <c r="AD14">
        <f>Table6[[#This Row],[CFNM]]/Table6[[#This Row],[CAREA]]</f>
        <v>0.38036198014089778</v>
      </c>
      <c r="AE14">
        <v>2.2246999999999999</v>
      </c>
      <c r="AF14">
        <f>-(Table7[[#This Row],[time]]-2)*2</f>
        <v>-0.4493999999999998</v>
      </c>
      <c r="AG14">
        <v>79.840900000000005</v>
      </c>
      <c r="AH14">
        <v>28.062899999999999</v>
      </c>
      <c r="AI14">
        <f>Table7[[#This Row],[CFNM]]/Table7[[#This Row],[CAREA]]</f>
        <v>0.3514852663234006</v>
      </c>
      <c r="AJ14">
        <v>2.2246999999999999</v>
      </c>
      <c r="AK14">
        <f>-(Table8[[#This Row],[time]]-2)*2</f>
        <v>-0.4493999999999998</v>
      </c>
      <c r="AL14">
        <v>82.223200000000006</v>
      </c>
      <c r="AM14">
        <v>30.1554</v>
      </c>
      <c r="AN14">
        <f>Table8[[#This Row],[CFNM]]/Table8[[#This Row],[CAREA]]</f>
        <v>0.36675050350752586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89.153700000000001</v>
      </c>
      <c r="D15">
        <v>14.696300000000001</v>
      </c>
      <c r="E15">
        <f>Table1[[#This Row],[CFNM]]/Table1[[#This Row],[CAREA]]</f>
        <v>0.16484228921514193</v>
      </c>
      <c r="F15">
        <v>2.2668900000000001</v>
      </c>
      <c r="G15">
        <f>-(Table2[[#This Row],[time]]-2)*2</f>
        <v>-0.53378000000000014</v>
      </c>
      <c r="H15">
        <v>94.298299999999998</v>
      </c>
      <c r="I15">
        <v>6.4857800000000001</v>
      </c>
      <c r="J15">
        <f>Table2[[#This Row],[CFNM]]/Table2[[#This Row],[CAREA]]</f>
        <v>6.8779394750488609E-2</v>
      </c>
      <c r="K15">
        <v>2.2668900000000001</v>
      </c>
      <c r="L15">
        <f>-(Table3[[#This Row],[time]]-2)*2</f>
        <v>-0.53378000000000014</v>
      </c>
      <c r="M15">
        <v>89.761300000000006</v>
      </c>
      <c r="N15">
        <v>10.987299999999999</v>
      </c>
      <c r="O15">
        <f>Table3[[#This Row],[CFNM]]/Table3[[#This Row],[CAREA]]</f>
        <v>0.12240575838362411</v>
      </c>
      <c r="P15">
        <v>2.2668900000000001</v>
      </c>
      <c r="Q15">
        <f>-(Table4[[#This Row],[time]]-2)*2</f>
        <v>-0.53378000000000014</v>
      </c>
      <c r="R15">
        <v>87.274000000000001</v>
      </c>
      <c r="S15">
        <v>15.2469</v>
      </c>
      <c r="T15">
        <f>Table4[[#This Row],[CFNM]]/Table4[[#This Row],[CAREA]]</f>
        <v>0.17470151476957627</v>
      </c>
      <c r="U15">
        <v>2.2668900000000001</v>
      </c>
      <c r="V15">
        <f>-(Table5[[#This Row],[time]]-2)*2</f>
        <v>-0.53378000000000014</v>
      </c>
      <c r="W15">
        <v>80.62</v>
      </c>
      <c r="X15">
        <v>27.153700000000001</v>
      </c>
      <c r="Y15">
        <f>Table5[[#This Row],[CFNM]]/Table5[[#This Row],[CAREA]]</f>
        <v>0.33681096502108659</v>
      </c>
      <c r="Z15">
        <v>2.2668900000000001</v>
      </c>
      <c r="AA15">
        <f>-(Table6[[#This Row],[time]]-2)*2</f>
        <v>-0.53378000000000014</v>
      </c>
      <c r="AB15">
        <v>88.712000000000003</v>
      </c>
      <c r="AC15">
        <v>37.714399999999998</v>
      </c>
      <c r="AD15">
        <f>Table6[[#This Row],[CFNM]]/Table6[[#This Row],[CAREA]]</f>
        <v>0.42513301469925147</v>
      </c>
      <c r="AE15">
        <v>2.2668900000000001</v>
      </c>
      <c r="AF15">
        <f>-(Table7[[#This Row],[time]]-2)*2</f>
        <v>-0.53378000000000014</v>
      </c>
      <c r="AG15">
        <v>80.163499999999999</v>
      </c>
      <c r="AH15">
        <v>31.098099999999999</v>
      </c>
      <c r="AI15">
        <f>Table7[[#This Row],[CFNM]]/Table7[[#This Row],[CAREA]]</f>
        <v>0.38793341109108259</v>
      </c>
      <c r="AJ15">
        <v>2.2668900000000001</v>
      </c>
      <c r="AK15">
        <f>-(Table8[[#This Row],[time]]-2)*2</f>
        <v>-0.53378000000000014</v>
      </c>
      <c r="AL15">
        <v>82.0047</v>
      </c>
      <c r="AM15">
        <v>33.366999999999997</v>
      </c>
      <c r="AN15">
        <f>Table8[[#This Row],[CFNM]]/Table8[[#This Row],[CAREA]]</f>
        <v>0.40689131232722026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88.991799999999998</v>
      </c>
      <c r="D16">
        <v>15.7576</v>
      </c>
      <c r="E16">
        <f>Table1[[#This Row],[CFNM]]/Table1[[#This Row],[CAREA]]</f>
        <v>0.17706799952355162</v>
      </c>
      <c r="F16">
        <v>2.3262700000000001</v>
      </c>
      <c r="G16">
        <f>-(Table2[[#This Row],[time]]-2)*2</f>
        <v>-0.65254000000000012</v>
      </c>
      <c r="H16">
        <v>94.41</v>
      </c>
      <c r="I16">
        <v>7.4539299999999997</v>
      </c>
      <c r="J16">
        <f>Table2[[#This Row],[CFNM]]/Table2[[#This Row],[CAREA]]</f>
        <v>7.8952759241605761E-2</v>
      </c>
      <c r="K16">
        <v>2.3262700000000001</v>
      </c>
      <c r="L16">
        <f>-(Table3[[#This Row],[time]]-2)*2</f>
        <v>-0.65254000000000012</v>
      </c>
      <c r="M16">
        <v>89.896900000000002</v>
      </c>
      <c r="N16">
        <v>12.7881</v>
      </c>
      <c r="O16">
        <f>Table3[[#This Row],[CFNM]]/Table3[[#This Row],[CAREA]]</f>
        <v>0.14225295866709531</v>
      </c>
      <c r="P16">
        <v>2.3262700000000001</v>
      </c>
      <c r="Q16">
        <f>-(Table4[[#This Row],[time]]-2)*2</f>
        <v>-0.65254000000000012</v>
      </c>
      <c r="R16">
        <v>87.874799999999993</v>
      </c>
      <c r="S16">
        <v>17.386600000000001</v>
      </c>
      <c r="T16">
        <f>Table4[[#This Row],[CFNM]]/Table4[[#This Row],[CAREA]]</f>
        <v>0.19785649583270748</v>
      </c>
      <c r="U16">
        <v>2.3262700000000001</v>
      </c>
      <c r="V16">
        <f>-(Table5[[#This Row],[time]]-2)*2</f>
        <v>-0.65254000000000012</v>
      </c>
      <c r="W16">
        <v>79.415800000000004</v>
      </c>
      <c r="X16">
        <v>29.7529</v>
      </c>
      <c r="Y16">
        <f>Table5[[#This Row],[CFNM]]/Table5[[#This Row],[CAREA]]</f>
        <v>0.37464711052460592</v>
      </c>
      <c r="Z16">
        <v>2.3262700000000001</v>
      </c>
      <c r="AA16">
        <f>-(Table6[[#This Row],[time]]-2)*2</f>
        <v>-0.65254000000000012</v>
      </c>
      <c r="AB16">
        <v>87.823999999999998</v>
      </c>
      <c r="AC16">
        <v>41.706600000000002</v>
      </c>
      <c r="AD16">
        <f>Table6[[#This Row],[CFNM]]/Table6[[#This Row],[CAREA]]</f>
        <v>0.4748884131900164</v>
      </c>
      <c r="AE16">
        <v>2.3262700000000001</v>
      </c>
      <c r="AF16">
        <f>-(Table7[[#This Row],[time]]-2)*2</f>
        <v>-0.65254000000000012</v>
      </c>
      <c r="AG16">
        <v>80.127600000000001</v>
      </c>
      <c r="AH16">
        <v>34.7637</v>
      </c>
      <c r="AI16">
        <f>Table7[[#This Row],[CFNM]]/Table7[[#This Row],[CAREA]]</f>
        <v>0.43385425246731463</v>
      </c>
      <c r="AJ16">
        <v>2.3262700000000001</v>
      </c>
      <c r="AK16">
        <f>-(Table8[[#This Row],[time]]-2)*2</f>
        <v>-0.65254000000000012</v>
      </c>
      <c r="AL16">
        <v>81.598399999999998</v>
      </c>
      <c r="AM16">
        <v>36.940800000000003</v>
      </c>
      <c r="AN16">
        <f>Table8[[#This Row],[CFNM]]/Table8[[#This Row],[CAREA]]</f>
        <v>0.4527147591129238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88.967200000000005</v>
      </c>
      <c r="D17">
        <v>16.748799999999999</v>
      </c>
      <c r="E17">
        <f>Table1[[#This Row],[CFNM]]/Table1[[#This Row],[CAREA]]</f>
        <v>0.18825814457462972</v>
      </c>
      <c r="F17">
        <v>2.3684599999999998</v>
      </c>
      <c r="G17">
        <f>-(Table2[[#This Row],[time]]-2)*2</f>
        <v>-0.73691999999999958</v>
      </c>
      <c r="H17">
        <v>94.556700000000006</v>
      </c>
      <c r="I17">
        <v>8.4587199999999996</v>
      </c>
      <c r="J17">
        <f>Table2[[#This Row],[CFNM]]/Table2[[#This Row],[CAREA]]</f>
        <v>8.9456590595906993E-2</v>
      </c>
      <c r="K17">
        <v>2.3684599999999998</v>
      </c>
      <c r="L17">
        <f>-(Table3[[#This Row],[time]]-2)*2</f>
        <v>-0.73691999999999958</v>
      </c>
      <c r="M17">
        <v>89.950500000000005</v>
      </c>
      <c r="N17">
        <v>14.6915</v>
      </c>
      <c r="O17">
        <f>Table3[[#This Row],[CFNM]]/Table3[[#This Row],[CAREA]]</f>
        <v>0.16332871968471546</v>
      </c>
      <c r="P17">
        <v>2.3684599999999998</v>
      </c>
      <c r="Q17">
        <f>-(Table4[[#This Row],[time]]-2)*2</f>
        <v>-0.73691999999999958</v>
      </c>
      <c r="R17">
        <v>88.097099999999998</v>
      </c>
      <c r="S17">
        <v>19.587399999999999</v>
      </c>
      <c r="T17">
        <f>Table4[[#This Row],[CFNM]]/Table4[[#This Row],[CAREA]]</f>
        <v>0.22233876029971475</v>
      </c>
      <c r="U17">
        <v>2.3684599999999998</v>
      </c>
      <c r="V17">
        <f>-(Table5[[#This Row],[time]]-2)*2</f>
        <v>-0.73691999999999958</v>
      </c>
      <c r="W17">
        <v>78.539100000000005</v>
      </c>
      <c r="X17">
        <v>32.0199</v>
      </c>
      <c r="Y17">
        <f>Table5[[#This Row],[CFNM]]/Table5[[#This Row],[CAREA]]</f>
        <v>0.40769374744553982</v>
      </c>
      <c r="Z17">
        <v>2.3684599999999998</v>
      </c>
      <c r="AA17">
        <f>-(Table6[[#This Row],[time]]-2)*2</f>
        <v>-0.73691999999999958</v>
      </c>
      <c r="AB17">
        <v>86.981999999999999</v>
      </c>
      <c r="AC17">
        <v>45.237499999999997</v>
      </c>
      <c r="AD17">
        <f>Table6[[#This Row],[CFNM]]/Table6[[#This Row],[CAREA]]</f>
        <v>0.52007886689200067</v>
      </c>
      <c r="AE17">
        <v>2.3684599999999998</v>
      </c>
      <c r="AF17">
        <f>-(Table7[[#This Row],[time]]-2)*2</f>
        <v>-0.73691999999999958</v>
      </c>
      <c r="AG17">
        <v>80.017499999999998</v>
      </c>
      <c r="AH17">
        <v>38.339799999999997</v>
      </c>
      <c r="AI17">
        <f>Table7[[#This Row],[CFNM]]/Table7[[#This Row],[CAREA]]</f>
        <v>0.47914268753710121</v>
      </c>
      <c r="AJ17">
        <v>2.3684599999999998</v>
      </c>
      <c r="AK17">
        <f>-(Table8[[#This Row],[time]]-2)*2</f>
        <v>-0.73691999999999958</v>
      </c>
      <c r="AL17">
        <v>81.382099999999994</v>
      </c>
      <c r="AM17">
        <v>40.458799999999997</v>
      </c>
      <c r="AN17">
        <f>Table8[[#This Row],[CFNM]]/Table8[[#This Row],[CAREA]]</f>
        <v>0.49714617833651381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89.054599999999994</v>
      </c>
      <c r="D18">
        <v>17.732099999999999</v>
      </c>
      <c r="E18">
        <f>Table1[[#This Row],[CFNM]]/Table1[[#This Row],[CAREA]]</f>
        <v>0.19911492500106676</v>
      </c>
      <c r="F18">
        <v>2.4278300000000002</v>
      </c>
      <c r="G18">
        <f>-(Table2[[#This Row],[time]]-2)*2</f>
        <v>-0.85566000000000031</v>
      </c>
      <c r="H18">
        <v>94.8279</v>
      </c>
      <c r="I18">
        <v>9.6155299999999997</v>
      </c>
      <c r="J18">
        <f>Table2[[#This Row],[CFNM]]/Table2[[#This Row],[CAREA]]</f>
        <v>0.10139979900430147</v>
      </c>
      <c r="K18">
        <v>2.4278300000000002</v>
      </c>
      <c r="L18">
        <f>-(Table3[[#This Row],[time]]-2)*2</f>
        <v>-0.85566000000000031</v>
      </c>
      <c r="M18">
        <v>90.293199999999999</v>
      </c>
      <c r="N18">
        <v>16.7942</v>
      </c>
      <c r="O18">
        <f>Table3[[#This Row],[CFNM]]/Table3[[#This Row],[CAREA]]</f>
        <v>0.1859962876495683</v>
      </c>
      <c r="P18">
        <v>2.4278300000000002</v>
      </c>
      <c r="Q18">
        <f>-(Table4[[#This Row],[time]]-2)*2</f>
        <v>-0.85566000000000031</v>
      </c>
      <c r="R18">
        <v>88.307400000000001</v>
      </c>
      <c r="S18">
        <v>22.038799999999998</v>
      </c>
      <c r="T18">
        <f>Table4[[#This Row],[CFNM]]/Table4[[#This Row],[CAREA]]</f>
        <v>0.24956911878279733</v>
      </c>
      <c r="U18">
        <v>2.4278300000000002</v>
      </c>
      <c r="V18">
        <f>-(Table5[[#This Row],[time]]-2)*2</f>
        <v>-0.85566000000000031</v>
      </c>
      <c r="W18">
        <v>77.603999999999999</v>
      </c>
      <c r="X18">
        <v>34.465499999999999</v>
      </c>
      <c r="Y18">
        <f>Table5[[#This Row],[CFNM]]/Table5[[#This Row],[CAREA]]</f>
        <v>0.44412014844595638</v>
      </c>
      <c r="Z18">
        <v>2.4278300000000002</v>
      </c>
      <c r="AA18">
        <f>-(Table6[[#This Row],[time]]-2)*2</f>
        <v>-0.85566000000000031</v>
      </c>
      <c r="AB18">
        <v>85.898300000000006</v>
      </c>
      <c r="AC18">
        <v>48.7196</v>
      </c>
      <c r="AD18">
        <f>Table6[[#This Row],[CFNM]]/Table6[[#This Row],[CAREA]]</f>
        <v>0.56717769734674606</v>
      </c>
      <c r="AE18">
        <v>2.4278300000000002</v>
      </c>
      <c r="AF18">
        <f>-(Table7[[#This Row],[time]]-2)*2</f>
        <v>-0.85566000000000031</v>
      </c>
      <c r="AG18">
        <v>79.695899999999995</v>
      </c>
      <c r="AH18">
        <v>42.089199999999998</v>
      </c>
      <c r="AI18">
        <f>Table7[[#This Row],[CFNM]]/Table7[[#This Row],[CAREA]]</f>
        <v>0.52812252575101104</v>
      </c>
      <c r="AJ18">
        <v>2.4278300000000002</v>
      </c>
      <c r="AK18">
        <f>-(Table8[[#This Row],[time]]-2)*2</f>
        <v>-0.85566000000000031</v>
      </c>
      <c r="AL18">
        <v>81.100899999999996</v>
      </c>
      <c r="AM18">
        <v>44.1218</v>
      </c>
      <c r="AN18">
        <f>Table8[[#This Row],[CFNM]]/Table8[[#This Row],[CAREA]]</f>
        <v>0.54403588616155929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89.263599999999997</v>
      </c>
      <c r="D19">
        <v>18.5684</v>
      </c>
      <c r="E19">
        <f>Table1[[#This Row],[CFNM]]/Table1[[#This Row],[CAREA]]</f>
        <v>0.20801760179961373</v>
      </c>
      <c r="F19">
        <v>2.4542000000000002</v>
      </c>
      <c r="G19">
        <f>-(Table2[[#This Row],[time]]-2)*2</f>
        <v>-0.90840000000000032</v>
      </c>
      <c r="H19">
        <v>95.548100000000005</v>
      </c>
      <c r="I19">
        <v>10.7441</v>
      </c>
      <c r="J19">
        <f>Table2[[#This Row],[CFNM]]/Table2[[#This Row],[CAREA]]</f>
        <v>0.11244702929728585</v>
      </c>
      <c r="K19">
        <v>2.4542000000000002</v>
      </c>
      <c r="L19">
        <f>-(Table3[[#This Row],[time]]-2)*2</f>
        <v>-0.90840000000000032</v>
      </c>
      <c r="M19">
        <v>90.2928</v>
      </c>
      <c r="N19">
        <v>18.7759</v>
      </c>
      <c r="O19">
        <f>Table3[[#This Row],[CFNM]]/Table3[[#This Row],[CAREA]]</f>
        <v>0.20794459801888965</v>
      </c>
      <c r="P19">
        <v>2.4542000000000002</v>
      </c>
      <c r="Q19">
        <f>-(Table4[[#This Row],[time]]-2)*2</f>
        <v>-0.90840000000000032</v>
      </c>
      <c r="R19">
        <v>88.529899999999998</v>
      </c>
      <c r="S19">
        <v>24.423500000000001</v>
      </c>
      <c r="T19">
        <f>Table4[[#This Row],[CFNM]]/Table4[[#This Row],[CAREA]]</f>
        <v>0.27587854498875525</v>
      </c>
      <c r="U19">
        <v>2.4542000000000002</v>
      </c>
      <c r="V19">
        <f>-(Table5[[#This Row],[time]]-2)*2</f>
        <v>-0.90840000000000032</v>
      </c>
      <c r="W19">
        <v>76.545400000000001</v>
      </c>
      <c r="X19">
        <v>36.637099999999997</v>
      </c>
      <c r="Y19">
        <f>Table5[[#This Row],[CFNM]]/Table5[[#This Row],[CAREA]]</f>
        <v>0.47863228881160719</v>
      </c>
      <c r="Z19">
        <v>2.4542000000000002</v>
      </c>
      <c r="AA19">
        <f>-(Table6[[#This Row],[time]]-2)*2</f>
        <v>-0.90840000000000032</v>
      </c>
      <c r="AB19">
        <v>84.301299999999998</v>
      </c>
      <c r="AC19">
        <v>51.728499999999997</v>
      </c>
      <c r="AD19">
        <f>Table6[[#This Row],[CFNM]]/Table6[[#This Row],[CAREA]]</f>
        <v>0.61361449942053081</v>
      </c>
      <c r="AE19">
        <v>2.4542000000000002</v>
      </c>
      <c r="AF19">
        <f>-(Table7[[#This Row],[time]]-2)*2</f>
        <v>-0.90840000000000032</v>
      </c>
      <c r="AG19">
        <v>79.225899999999996</v>
      </c>
      <c r="AH19">
        <v>45.481099999999998</v>
      </c>
      <c r="AI19">
        <f>Table7[[#This Row],[CFNM]]/Table7[[#This Row],[CAREA]]</f>
        <v>0.57406858110794579</v>
      </c>
      <c r="AJ19">
        <v>2.4542000000000002</v>
      </c>
      <c r="AK19">
        <f>-(Table8[[#This Row],[time]]-2)*2</f>
        <v>-0.90840000000000032</v>
      </c>
      <c r="AL19">
        <v>79.986699999999999</v>
      </c>
      <c r="AM19">
        <v>47.4009</v>
      </c>
      <c r="AN19">
        <f>Table8[[#This Row],[CFNM]]/Table8[[#This Row],[CAREA]]</f>
        <v>0.592609771374491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89.597499999999997</v>
      </c>
      <c r="D20">
        <v>19.5002</v>
      </c>
      <c r="E20">
        <f>Table1[[#This Row],[CFNM]]/Table1[[#This Row],[CAREA]]</f>
        <v>0.21764223332124222</v>
      </c>
      <c r="F20">
        <v>2.5061499999999999</v>
      </c>
      <c r="G20">
        <f>-(Table2[[#This Row],[time]]-2)*2</f>
        <v>-1.0122999999999998</v>
      </c>
      <c r="H20">
        <v>96.273399999999995</v>
      </c>
      <c r="I20">
        <v>12.0799</v>
      </c>
      <c r="J20">
        <f>Table2[[#This Row],[CFNM]]/Table2[[#This Row],[CAREA]]</f>
        <v>0.12547494946683094</v>
      </c>
      <c r="K20">
        <v>2.5061499999999999</v>
      </c>
      <c r="L20">
        <f>-(Table3[[#This Row],[time]]-2)*2</f>
        <v>-1.0122999999999998</v>
      </c>
      <c r="M20">
        <v>90.230500000000006</v>
      </c>
      <c r="N20">
        <v>20.7591</v>
      </c>
      <c r="O20">
        <f>Table3[[#This Row],[CFNM]]/Table3[[#This Row],[CAREA]]</f>
        <v>0.23006743839389118</v>
      </c>
      <c r="P20">
        <v>2.5061499999999999</v>
      </c>
      <c r="Q20">
        <f>-(Table4[[#This Row],[time]]-2)*2</f>
        <v>-1.0122999999999998</v>
      </c>
      <c r="R20">
        <v>88.5227</v>
      </c>
      <c r="S20">
        <v>27.050599999999999</v>
      </c>
      <c r="T20">
        <f>Table4[[#This Row],[CFNM]]/Table4[[#This Row],[CAREA]]</f>
        <v>0.30557811725128131</v>
      </c>
      <c r="U20">
        <v>2.5061499999999999</v>
      </c>
      <c r="V20">
        <f>-(Table5[[#This Row],[time]]-2)*2</f>
        <v>-1.0122999999999998</v>
      </c>
      <c r="W20">
        <v>74.906999999999996</v>
      </c>
      <c r="X20">
        <v>39.737299999999998</v>
      </c>
      <c r="Y20">
        <f>Table5[[#This Row],[CFNM]]/Table5[[#This Row],[CAREA]]</f>
        <v>0.53048847237240848</v>
      </c>
      <c r="Z20">
        <v>2.5061499999999999</v>
      </c>
      <c r="AA20">
        <f>-(Table6[[#This Row],[time]]-2)*2</f>
        <v>-1.0122999999999998</v>
      </c>
      <c r="AB20">
        <v>83.611500000000007</v>
      </c>
      <c r="AC20">
        <v>55.256799999999998</v>
      </c>
      <c r="AD20">
        <f>Table6[[#This Row],[CFNM]]/Table6[[#This Row],[CAREA]]</f>
        <v>0.66087559725635825</v>
      </c>
      <c r="AE20">
        <v>2.5061499999999999</v>
      </c>
      <c r="AF20">
        <f>-(Table7[[#This Row],[time]]-2)*2</f>
        <v>-1.0122999999999998</v>
      </c>
      <c r="AG20">
        <v>78.378200000000007</v>
      </c>
      <c r="AH20">
        <v>49.261200000000002</v>
      </c>
      <c r="AI20">
        <f>Table7[[#This Row],[CFNM]]/Table7[[#This Row],[CAREA]]</f>
        <v>0.62850639591110791</v>
      </c>
      <c r="AJ20">
        <v>2.5061499999999999</v>
      </c>
      <c r="AK20">
        <f>-(Table8[[#This Row],[time]]-2)*2</f>
        <v>-1.0122999999999998</v>
      </c>
      <c r="AL20">
        <v>79.712500000000006</v>
      </c>
      <c r="AM20">
        <v>50.841099999999997</v>
      </c>
      <c r="AN20">
        <f>Table8[[#This Row],[CFNM]]/Table8[[#This Row],[CAREA]]</f>
        <v>0.63780586482672097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89.844099999999997</v>
      </c>
      <c r="D21">
        <v>20.380199999999999</v>
      </c>
      <c r="E21">
        <f>Table1[[#This Row],[CFNM]]/Table1[[#This Row],[CAREA]]</f>
        <v>0.22683960326832814</v>
      </c>
      <c r="F21">
        <v>2.5507599999999999</v>
      </c>
      <c r="G21">
        <f>-(Table2[[#This Row],[time]]-2)*2</f>
        <v>-1.1015199999999998</v>
      </c>
      <c r="H21">
        <v>96.436899999999994</v>
      </c>
      <c r="I21">
        <v>13.3485</v>
      </c>
      <c r="J21">
        <f>Table2[[#This Row],[CFNM]]/Table2[[#This Row],[CAREA]]</f>
        <v>0.13841693376705391</v>
      </c>
      <c r="K21">
        <v>2.5507599999999999</v>
      </c>
      <c r="L21">
        <f>-(Table3[[#This Row],[time]]-2)*2</f>
        <v>-1.1015199999999998</v>
      </c>
      <c r="M21">
        <v>90.149799999999999</v>
      </c>
      <c r="N21">
        <v>22.684200000000001</v>
      </c>
      <c r="O21">
        <f>Table3[[#This Row],[CFNM]]/Table3[[#This Row],[CAREA]]</f>
        <v>0.2516278460961644</v>
      </c>
      <c r="P21">
        <v>2.5507599999999999</v>
      </c>
      <c r="Q21">
        <f>-(Table4[[#This Row],[time]]-2)*2</f>
        <v>-1.1015199999999998</v>
      </c>
      <c r="R21">
        <v>88.375</v>
      </c>
      <c r="S21">
        <v>29.601900000000001</v>
      </c>
      <c r="T21">
        <f>Table4[[#This Row],[CFNM]]/Table4[[#This Row],[CAREA]]</f>
        <v>0.33495785007072137</v>
      </c>
      <c r="U21">
        <v>2.5507599999999999</v>
      </c>
      <c r="V21">
        <f>-(Table5[[#This Row],[time]]-2)*2</f>
        <v>-1.1015199999999998</v>
      </c>
      <c r="W21">
        <v>71.296899999999994</v>
      </c>
      <c r="X21">
        <v>43.482399999999998</v>
      </c>
      <c r="Y21">
        <f>Table5[[#This Row],[CFNM]]/Table5[[#This Row],[CAREA]]</f>
        <v>0.60987784882652685</v>
      </c>
      <c r="Z21">
        <v>2.5507599999999999</v>
      </c>
      <c r="AA21">
        <f>-(Table6[[#This Row],[time]]-2)*2</f>
        <v>-1.1015199999999998</v>
      </c>
      <c r="AB21">
        <v>81.269599999999997</v>
      </c>
      <c r="AC21">
        <v>59.134300000000003</v>
      </c>
      <c r="AD21">
        <f>Table6[[#This Row],[CFNM]]/Table6[[#This Row],[CAREA]]</f>
        <v>0.72763124218650033</v>
      </c>
      <c r="AE21">
        <v>2.5507599999999999</v>
      </c>
      <c r="AF21">
        <f>-(Table7[[#This Row],[time]]-2)*2</f>
        <v>-1.1015199999999998</v>
      </c>
      <c r="AG21">
        <v>77.589600000000004</v>
      </c>
      <c r="AH21">
        <v>53.055599999999998</v>
      </c>
      <c r="AI21">
        <f>Table7[[#This Row],[CFNM]]/Table7[[#This Row],[CAREA]]</f>
        <v>0.68379782857496363</v>
      </c>
      <c r="AJ21">
        <v>2.5507599999999999</v>
      </c>
      <c r="AK21">
        <f>-(Table8[[#This Row],[time]]-2)*2</f>
        <v>-1.1015199999999998</v>
      </c>
      <c r="AL21">
        <v>79.498800000000003</v>
      </c>
      <c r="AM21">
        <v>54.366900000000001</v>
      </c>
      <c r="AN21">
        <f>Table8[[#This Row],[CFNM]]/Table8[[#This Row],[CAREA]]</f>
        <v>0.68387069993509331</v>
      </c>
    </row>
    <row r="22" spans="1:40" x14ac:dyDescent="0.3">
      <c r="A22">
        <v>2.60453</v>
      </c>
      <c r="B22">
        <f>-(Table1[[#This Row],[time]]-2)*2</f>
        <v>-1.20906</v>
      </c>
      <c r="C22">
        <v>90.058599999999998</v>
      </c>
      <c r="D22">
        <v>21.239699999999999</v>
      </c>
      <c r="E22">
        <f>Table1[[#This Row],[CFNM]]/Table1[[#This Row],[CAREA]]</f>
        <v>0.23584310659948077</v>
      </c>
      <c r="F22">
        <v>2.60453</v>
      </c>
      <c r="G22">
        <f>-(Table2[[#This Row],[time]]-2)*2</f>
        <v>-1.20906</v>
      </c>
      <c r="H22">
        <v>96.715999999999994</v>
      </c>
      <c r="I22">
        <v>14.7408</v>
      </c>
      <c r="J22">
        <f>Table2[[#This Row],[CFNM]]/Table2[[#This Row],[CAREA]]</f>
        <v>0.15241325116836926</v>
      </c>
      <c r="K22">
        <v>2.60453</v>
      </c>
      <c r="L22">
        <f>-(Table3[[#This Row],[time]]-2)*2</f>
        <v>-1.20906</v>
      </c>
      <c r="M22">
        <v>89.9071</v>
      </c>
      <c r="N22">
        <v>24.645</v>
      </c>
      <c r="O22">
        <f>Table3[[#This Row],[CFNM]]/Table3[[#This Row],[CAREA]]</f>
        <v>0.2741162822513461</v>
      </c>
      <c r="P22">
        <v>2.60453</v>
      </c>
      <c r="Q22">
        <f>-(Table4[[#This Row],[time]]-2)*2</f>
        <v>-1.20906</v>
      </c>
      <c r="R22">
        <v>88.210099999999997</v>
      </c>
      <c r="S22">
        <v>32.282200000000003</v>
      </c>
      <c r="T22">
        <f>Table4[[#This Row],[CFNM]]/Table4[[#This Row],[CAREA]]</f>
        <v>0.36596942980452357</v>
      </c>
      <c r="U22">
        <v>2.60453</v>
      </c>
      <c r="V22">
        <f>-(Table5[[#This Row],[time]]-2)*2</f>
        <v>-1.20906</v>
      </c>
      <c r="W22">
        <v>67.720399999999998</v>
      </c>
      <c r="X22">
        <v>47.306600000000003</v>
      </c>
      <c r="Y22">
        <f>Table5[[#This Row],[CFNM]]/Table5[[#This Row],[CAREA]]</f>
        <v>0.69855759859658251</v>
      </c>
      <c r="Z22">
        <v>2.60453</v>
      </c>
      <c r="AA22">
        <f>-(Table6[[#This Row],[time]]-2)*2</f>
        <v>-1.20906</v>
      </c>
      <c r="AB22">
        <v>77.293700000000001</v>
      </c>
      <c r="AC22">
        <v>63.218899999999998</v>
      </c>
      <c r="AD22">
        <f>Table6[[#This Row],[CFNM]]/Table6[[#This Row],[CAREA]]</f>
        <v>0.81790495215004577</v>
      </c>
      <c r="AE22">
        <v>2.60453</v>
      </c>
      <c r="AF22">
        <f>-(Table7[[#This Row],[time]]-2)*2</f>
        <v>-1.20906</v>
      </c>
      <c r="AG22">
        <v>76.818200000000004</v>
      </c>
      <c r="AH22">
        <v>56.840400000000002</v>
      </c>
      <c r="AI22">
        <f>Table7[[#This Row],[CFNM]]/Table7[[#This Row],[CAREA]]</f>
        <v>0.73993402605111813</v>
      </c>
      <c r="AJ22">
        <v>2.60453</v>
      </c>
      <c r="AK22">
        <f>-(Table8[[#This Row],[time]]-2)*2</f>
        <v>-1.20906</v>
      </c>
      <c r="AL22">
        <v>77.840100000000007</v>
      </c>
      <c r="AM22">
        <v>57.934800000000003</v>
      </c>
      <c r="AN22">
        <f>Table8[[#This Row],[CFNM]]/Table8[[#This Row],[CAREA]]</f>
        <v>0.74427961937356191</v>
      </c>
    </row>
    <row r="23" spans="1:40" x14ac:dyDescent="0.3">
      <c r="A23">
        <v>2.65273</v>
      </c>
      <c r="B23">
        <f>-(Table1[[#This Row],[time]]-2)*2</f>
        <v>-1.3054600000000001</v>
      </c>
      <c r="C23">
        <v>90.427700000000002</v>
      </c>
      <c r="D23">
        <v>22.102499999999999</v>
      </c>
      <c r="E23">
        <f>Table1[[#This Row],[CFNM]]/Table1[[#This Row],[CAREA]]</f>
        <v>0.2444217866870439</v>
      </c>
      <c r="F23">
        <v>2.65273</v>
      </c>
      <c r="G23">
        <f>-(Table2[[#This Row],[time]]-2)*2</f>
        <v>-1.3054600000000001</v>
      </c>
      <c r="H23">
        <v>97.020899999999997</v>
      </c>
      <c r="I23">
        <v>16.128299999999999</v>
      </c>
      <c r="J23">
        <f>Table2[[#This Row],[CFNM]]/Table2[[#This Row],[CAREA]]</f>
        <v>0.16623531630813568</v>
      </c>
      <c r="K23">
        <v>2.65273</v>
      </c>
      <c r="L23">
        <f>-(Table3[[#This Row],[time]]-2)*2</f>
        <v>-1.3054600000000001</v>
      </c>
      <c r="M23">
        <v>89.729100000000003</v>
      </c>
      <c r="N23">
        <v>26.825299999999999</v>
      </c>
      <c r="O23">
        <f>Table3[[#This Row],[CFNM]]/Table3[[#This Row],[CAREA]]</f>
        <v>0.29895875474065825</v>
      </c>
      <c r="P23">
        <v>2.65273</v>
      </c>
      <c r="Q23">
        <f>-(Table4[[#This Row],[time]]-2)*2</f>
        <v>-1.3054600000000001</v>
      </c>
      <c r="R23">
        <v>88.001300000000001</v>
      </c>
      <c r="S23">
        <v>35.238399999999999</v>
      </c>
      <c r="T23">
        <f>Table4[[#This Row],[CFNM]]/Table4[[#This Row],[CAREA]]</f>
        <v>0.40043044818656087</v>
      </c>
      <c r="U23">
        <v>2.65273</v>
      </c>
      <c r="V23">
        <f>-(Table5[[#This Row],[time]]-2)*2</f>
        <v>-1.3054600000000001</v>
      </c>
      <c r="W23">
        <v>61.515700000000002</v>
      </c>
      <c r="X23">
        <v>51.544600000000003</v>
      </c>
      <c r="Y23">
        <f>Table5[[#This Row],[CFNM]]/Table5[[#This Row],[CAREA]]</f>
        <v>0.83790967183987175</v>
      </c>
      <c r="Z23">
        <v>2.65273</v>
      </c>
      <c r="AA23">
        <f>-(Table6[[#This Row],[time]]-2)*2</f>
        <v>-1.3054600000000001</v>
      </c>
      <c r="AB23">
        <v>73.146600000000007</v>
      </c>
      <c r="AC23">
        <v>68.050700000000006</v>
      </c>
      <c r="AD23">
        <f>Table6[[#This Row],[CFNM]]/Table6[[#This Row],[CAREA]]</f>
        <v>0.93033305717558989</v>
      </c>
      <c r="AE23">
        <v>2.65273</v>
      </c>
      <c r="AF23">
        <f>-(Table7[[#This Row],[time]]-2)*2</f>
        <v>-1.3054600000000001</v>
      </c>
      <c r="AG23">
        <v>75.964399999999998</v>
      </c>
      <c r="AH23">
        <v>60.820799999999998</v>
      </c>
      <c r="AI23">
        <f>Table7[[#This Row],[CFNM]]/Table7[[#This Row],[CAREA]]</f>
        <v>0.80064872492904571</v>
      </c>
      <c r="AJ23">
        <v>2.65273</v>
      </c>
      <c r="AK23">
        <f>-(Table8[[#This Row],[time]]-2)*2</f>
        <v>-1.3054600000000001</v>
      </c>
      <c r="AL23">
        <v>77.489699999999999</v>
      </c>
      <c r="AM23">
        <v>61.863700000000001</v>
      </c>
      <c r="AN23">
        <f>Table8[[#This Row],[CFNM]]/Table8[[#This Row],[CAREA]]</f>
        <v>0.79834739326645998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89.996899999999997</v>
      </c>
      <c r="D24">
        <v>22.885200000000001</v>
      </c>
      <c r="E24">
        <f>Table1[[#This Row],[CFNM]]/Table1[[#This Row],[CAREA]]</f>
        <v>0.25428875883502655</v>
      </c>
      <c r="F24">
        <v>2.7006199999999998</v>
      </c>
      <c r="G24">
        <f>-(Table2[[#This Row],[time]]-2)*2</f>
        <v>-1.4012399999999996</v>
      </c>
      <c r="H24">
        <v>97.205500000000001</v>
      </c>
      <c r="I24">
        <v>17.450500000000002</v>
      </c>
      <c r="J24">
        <f>Table2[[#This Row],[CFNM]]/Table2[[#This Row],[CAREA]]</f>
        <v>0.17952173488125672</v>
      </c>
      <c r="K24">
        <v>2.7006199999999998</v>
      </c>
      <c r="L24">
        <f>-(Table3[[#This Row],[time]]-2)*2</f>
        <v>-1.4012399999999996</v>
      </c>
      <c r="M24">
        <v>89.429199999999994</v>
      </c>
      <c r="N24">
        <v>28.976800000000001</v>
      </c>
      <c r="O24">
        <f>Table3[[#This Row],[CFNM]]/Table3[[#This Row],[CAREA]]</f>
        <v>0.324019447786629</v>
      </c>
      <c r="P24">
        <v>2.7006199999999998</v>
      </c>
      <c r="Q24">
        <f>-(Table4[[#This Row],[time]]-2)*2</f>
        <v>-1.4012399999999996</v>
      </c>
      <c r="R24">
        <v>87.789599999999993</v>
      </c>
      <c r="S24">
        <v>38.364600000000003</v>
      </c>
      <c r="T24">
        <f>Table4[[#This Row],[CFNM]]/Table4[[#This Row],[CAREA]]</f>
        <v>0.43700620574646665</v>
      </c>
      <c r="U24">
        <v>2.7006199999999998</v>
      </c>
      <c r="V24">
        <f>-(Table5[[#This Row],[time]]-2)*2</f>
        <v>-1.4012399999999996</v>
      </c>
      <c r="W24">
        <v>56.498800000000003</v>
      </c>
      <c r="X24">
        <v>55.714700000000001</v>
      </c>
      <c r="Y24">
        <f>Table5[[#This Row],[CFNM]]/Table5[[#This Row],[CAREA]]</f>
        <v>0.98612182913619395</v>
      </c>
      <c r="Z24">
        <v>2.7006199999999998</v>
      </c>
      <c r="AA24">
        <f>-(Table6[[#This Row],[time]]-2)*2</f>
        <v>-1.4012399999999996</v>
      </c>
      <c r="AB24">
        <v>67.1404</v>
      </c>
      <c r="AC24">
        <v>72.878500000000003</v>
      </c>
      <c r="AD24">
        <f>Table6[[#This Row],[CFNM]]/Table6[[#This Row],[CAREA]]</f>
        <v>1.0854641914555172</v>
      </c>
      <c r="AE24">
        <v>2.7006199999999998</v>
      </c>
      <c r="AF24">
        <f>-(Table7[[#This Row],[time]]-2)*2</f>
        <v>-1.4012399999999996</v>
      </c>
      <c r="AG24">
        <v>75.199799999999996</v>
      </c>
      <c r="AH24">
        <v>64.565899999999999</v>
      </c>
      <c r="AI24">
        <f>Table7[[#This Row],[CFNM]]/Table7[[#This Row],[CAREA]]</f>
        <v>0.85859137923239159</v>
      </c>
      <c r="AJ24">
        <v>2.7006199999999998</v>
      </c>
      <c r="AK24">
        <f>-(Table8[[#This Row],[time]]-2)*2</f>
        <v>-1.4012399999999996</v>
      </c>
      <c r="AL24">
        <v>77.164000000000001</v>
      </c>
      <c r="AM24">
        <v>65.512500000000003</v>
      </c>
      <c r="AN24">
        <f>Table8[[#This Row],[CFNM]]/Table8[[#This Row],[CAREA]]</f>
        <v>0.84900342128453687</v>
      </c>
    </row>
    <row r="25" spans="1:40" x14ac:dyDescent="0.3">
      <c r="A25">
        <v>2.75176</v>
      </c>
      <c r="B25">
        <f>-(Table1[[#This Row],[time]]-2)*2</f>
        <v>-1.50352</v>
      </c>
      <c r="C25">
        <v>90.263400000000004</v>
      </c>
      <c r="D25">
        <v>23.749199999999998</v>
      </c>
      <c r="E25">
        <f>Table1[[#This Row],[CFNM]]/Table1[[#This Row],[CAREA]]</f>
        <v>0.26310996483624588</v>
      </c>
      <c r="F25">
        <v>2.75176</v>
      </c>
      <c r="G25">
        <f>-(Table2[[#This Row],[time]]-2)*2</f>
        <v>-1.50352</v>
      </c>
      <c r="H25">
        <v>97.459500000000006</v>
      </c>
      <c r="I25">
        <v>18.886900000000001</v>
      </c>
      <c r="J25">
        <f>Table2[[#This Row],[CFNM]]/Table2[[#This Row],[CAREA]]</f>
        <v>0.19379229320897398</v>
      </c>
      <c r="K25">
        <v>2.75176</v>
      </c>
      <c r="L25">
        <f>-(Table3[[#This Row],[time]]-2)*2</f>
        <v>-1.50352</v>
      </c>
      <c r="M25">
        <v>88.917500000000004</v>
      </c>
      <c r="N25">
        <v>31.453099999999999</v>
      </c>
      <c r="O25">
        <f>Table3[[#This Row],[CFNM]]/Table3[[#This Row],[CAREA]]</f>
        <v>0.3537335170242078</v>
      </c>
      <c r="P25">
        <v>2.75176</v>
      </c>
      <c r="Q25">
        <f>-(Table4[[#This Row],[time]]-2)*2</f>
        <v>-1.50352</v>
      </c>
      <c r="R25">
        <v>87.640699999999995</v>
      </c>
      <c r="S25">
        <v>42.065899999999999</v>
      </c>
      <c r="T25">
        <f>Table4[[#This Row],[CFNM]]/Table4[[#This Row],[CAREA]]</f>
        <v>0.47998133287388167</v>
      </c>
      <c r="U25">
        <v>2.75176</v>
      </c>
      <c r="V25">
        <f>-(Table5[[#This Row],[time]]-2)*2</f>
        <v>-1.50352</v>
      </c>
      <c r="W25">
        <v>50.719799999999999</v>
      </c>
      <c r="X25">
        <v>60.383600000000001</v>
      </c>
      <c r="Y25">
        <f>Table5[[#This Row],[CFNM]]/Table5[[#This Row],[CAREA]]</f>
        <v>1.1905330856982874</v>
      </c>
      <c r="Z25">
        <v>2.75176</v>
      </c>
      <c r="AA25">
        <f>-(Table6[[#This Row],[time]]-2)*2</f>
        <v>-1.50352</v>
      </c>
      <c r="AB25">
        <v>61.164700000000003</v>
      </c>
      <c r="AC25">
        <v>78.337100000000007</v>
      </c>
      <c r="AD25">
        <f>Table6[[#This Row],[CFNM]]/Table6[[#This Row],[CAREA]]</f>
        <v>1.2807567109787181</v>
      </c>
      <c r="AE25">
        <v>2.75176</v>
      </c>
      <c r="AF25">
        <f>-(Table7[[#This Row],[time]]-2)*2</f>
        <v>-1.50352</v>
      </c>
      <c r="AG25">
        <v>74.389399999999995</v>
      </c>
      <c r="AH25">
        <v>68.646100000000004</v>
      </c>
      <c r="AI25">
        <f>Table7[[#This Row],[CFNM]]/Table7[[#This Row],[CAREA]]</f>
        <v>0.92279410776266524</v>
      </c>
      <c r="AJ25">
        <v>2.75176</v>
      </c>
      <c r="AK25">
        <f>-(Table8[[#This Row],[time]]-2)*2</f>
        <v>-1.50352</v>
      </c>
      <c r="AL25">
        <v>76.830799999999996</v>
      </c>
      <c r="AM25">
        <v>69.474900000000005</v>
      </c>
      <c r="AN25">
        <f>Table8[[#This Row],[CFNM]]/Table8[[#This Row],[CAREA]]</f>
        <v>0.90425844843474246</v>
      </c>
    </row>
    <row r="26" spans="1:40" x14ac:dyDescent="0.3">
      <c r="A26">
        <v>2.80444</v>
      </c>
      <c r="B26">
        <f>-(Table1[[#This Row],[time]]-2)*2</f>
        <v>-1.6088800000000001</v>
      </c>
      <c r="C26">
        <v>90.556100000000001</v>
      </c>
      <c r="D26">
        <v>24.7121</v>
      </c>
      <c r="E26">
        <f>Table1[[#This Row],[CFNM]]/Table1[[#This Row],[CAREA]]</f>
        <v>0.27289271512355323</v>
      </c>
      <c r="F26">
        <v>2.80444</v>
      </c>
      <c r="G26">
        <f>-(Table2[[#This Row],[time]]-2)*2</f>
        <v>-1.6088800000000001</v>
      </c>
      <c r="H26">
        <v>97.909099999999995</v>
      </c>
      <c r="I26">
        <v>20.394200000000001</v>
      </c>
      <c r="J26">
        <f>Table2[[#This Row],[CFNM]]/Table2[[#This Row],[CAREA]]</f>
        <v>0.20829728799468081</v>
      </c>
      <c r="K26">
        <v>2.80444</v>
      </c>
      <c r="L26">
        <f>-(Table3[[#This Row],[time]]-2)*2</f>
        <v>-1.6088800000000001</v>
      </c>
      <c r="M26">
        <v>88.319100000000006</v>
      </c>
      <c r="N26">
        <v>34.266399999999997</v>
      </c>
      <c r="O26">
        <f>Table3[[#This Row],[CFNM]]/Table3[[#This Row],[CAREA]]</f>
        <v>0.38798402610533844</v>
      </c>
      <c r="P26">
        <v>2.80444</v>
      </c>
      <c r="Q26">
        <f>-(Table4[[#This Row],[time]]-2)*2</f>
        <v>-1.6088800000000001</v>
      </c>
      <c r="R26">
        <v>87.444100000000006</v>
      </c>
      <c r="S26">
        <v>46.164999999999999</v>
      </c>
      <c r="T26">
        <f>Table4[[#This Row],[CFNM]]/Table4[[#This Row],[CAREA]]</f>
        <v>0.52793727650007261</v>
      </c>
      <c r="U26">
        <v>2.80444</v>
      </c>
      <c r="V26">
        <f>-(Table5[[#This Row],[time]]-2)*2</f>
        <v>-1.6088800000000001</v>
      </c>
      <c r="W26">
        <v>45.380899999999997</v>
      </c>
      <c r="X26">
        <v>65.073499999999996</v>
      </c>
      <c r="Y26">
        <f>Table5[[#This Row],[CFNM]]/Table5[[#This Row],[CAREA]]</f>
        <v>1.4339402700254953</v>
      </c>
      <c r="Z26">
        <v>2.80444</v>
      </c>
      <c r="AA26">
        <f>-(Table6[[#This Row],[time]]-2)*2</f>
        <v>-1.6088800000000001</v>
      </c>
      <c r="AB26">
        <v>58.8339</v>
      </c>
      <c r="AC26">
        <v>83.814099999999996</v>
      </c>
      <c r="AD26">
        <f>Table6[[#This Row],[CFNM]]/Table6[[#This Row],[CAREA]]</f>
        <v>1.4245885450395095</v>
      </c>
      <c r="AE26">
        <v>2.80444</v>
      </c>
      <c r="AF26">
        <f>-(Table7[[#This Row],[time]]-2)*2</f>
        <v>-1.6088800000000001</v>
      </c>
      <c r="AG26">
        <v>73.695400000000006</v>
      </c>
      <c r="AH26">
        <v>72.5822</v>
      </c>
      <c r="AI26">
        <f>Table7[[#This Row],[CFNM]]/Table7[[#This Row],[CAREA]]</f>
        <v>0.98489457958027227</v>
      </c>
      <c r="AJ26">
        <v>2.80444</v>
      </c>
      <c r="AK26">
        <f>-(Table8[[#This Row],[time]]-2)*2</f>
        <v>-1.6088800000000001</v>
      </c>
      <c r="AL26">
        <v>76.545000000000002</v>
      </c>
      <c r="AM26">
        <v>73.474900000000005</v>
      </c>
      <c r="AN26">
        <f>Table8[[#This Row],[CFNM]]/Table8[[#This Row],[CAREA]]</f>
        <v>0.95989156705206091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91.191400000000002</v>
      </c>
      <c r="D27">
        <v>25.707999999999998</v>
      </c>
      <c r="E27">
        <f>Table1[[#This Row],[CFNM]]/Table1[[#This Row],[CAREA]]</f>
        <v>0.28191254877104638</v>
      </c>
      <c r="F27">
        <v>2.8583699999999999</v>
      </c>
      <c r="G27">
        <f>-(Table2[[#This Row],[time]]-2)*2</f>
        <v>-1.7167399999999997</v>
      </c>
      <c r="H27">
        <v>98.016599999999997</v>
      </c>
      <c r="I27">
        <v>21.9025</v>
      </c>
      <c r="J27">
        <f>Table2[[#This Row],[CFNM]]/Table2[[#This Row],[CAREA]]</f>
        <v>0.22345704707161848</v>
      </c>
      <c r="K27">
        <v>2.8583699999999999</v>
      </c>
      <c r="L27">
        <f>-(Table3[[#This Row],[time]]-2)*2</f>
        <v>-1.7167399999999997</v>
      </c>
      <c r="M27">
        <v>87.962800000000001</v>
      </c>
      <c r="N27">
        <v>37.209200000000003</v>
      </c>
      <c r="O27">
        <f>Table3[[#This Row],[CFNM]]/Table3[[#This Row],[CAREA]]</f>
        <v>0.42301063631444202</v>
      </c>
      <c r="P27">
        <v>2.8583699999999999</v>
      </c>
      <c r="Q27">
        <f>-(Table4[[#This Row],[time]]-2)*2</f>
        <v>-1.7167399999999997</v>
      </c>
      <c r="R27">
        <v>87.293700000000001</v>
      </c>
      <c r="S27">
        <v>50.344099999999997</v>
      </c>
      <c r="T27">
        <f>Table4[[#This Row],[CFNM]]/Table4[[#This Row],[CAREA]]</f>
        <v>0.57672088592876691</v>
      </c>
      <c r="U27">
        <v>2.8583699999999999</v>
      </c>
      <c r="V27">
        <f>-(Table5[[#This Row],[time]]-2)*2</f>
        <v>-1.7167399999999997</v>
      </c>
      <c r="W27">
        <v>41.837200000000003</v>
      </c>
      <c r="X27">
        <v>69.584500000000006</v>
      </c>
      <c r="Y27">
        <f>Table5[[#This Row],[CFNM]]/Table5[[#This Row],[CAREA]]</f>
        <v>1.6632207700324113</v>
      </c>
      <c r="Z27">
        <v>2.8583699999999999</v>
      </c>
      <c r="AA27">
        <f>-(Table6[[#This Row],[time]]-2)*2</f>
        <v>-1.7167399999999997</v>
      </c>
      <c r="AB27">
        <v>55.488500000000002</v>
      </c>
      <c r="AC27">
        <v>89.272400000000005</v>
      </c>
      <c r="AD27">
        <f>Table6[[#This Row],[CFNM]]/Table6[[#This Row],[CAREA]]</f>
        <v>1.6088450760067401</v>
      </c>
      <c r="AE27">
        <v>2.8583699999999999</v>
      </c>
      <c r="AF27">
        <f>-(Table7[[#This Row],[time]]-2)*2</f>
        <v>-1.7167399999999997</v>
      </c>
      <c r="AG27">
        <v>73.000200000000007</v>
      </c>
      <c r="AH27">
        <v>76.308400000000006</v>
      </c>
      <c r="AI27">
        <f>Table7[[#This Row],[CFNM]]/Table7[[#This Row],[CAREA]]</f>
        <v>1.0453176840611396</v>
      </c>
      <c r="AJ27">
        <v>2.8583699999999999</v>
      </c>
      <c r="AK27">
        <f>-(Table8[[#This Row],[time]]-2)*2</f>
        <v>-1.7167399999999997</v>
      </c>
      <c r="AL27">
        <v>76.211699999999993</v>
      </c>
      <c r="AM27">
        <v>77.456599999999995</v>
      </c>
      <c r="AN27">
        <f>Table8[[#This Row],[CFNM]]/Table8[[#This Row],[CAREA]]</f>
        <v>1.0163347622477914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91.698899999999995</v>
      </c>
      <c r="D28">
        <v>26.769300000000001</v>
      </c>
      <c r="E28">
        <f>Table1[[#This Row],[CFNM]]/Table1[[#This Row],[CAREA]]</f>
        <v>0.29192607544910576</v>
      </c>
      <c r="F28">
        <v>2.9134199999999999</v>
      </c>
      <c r="G28">
        <f>-(Table2[[#This Row],[time]]-2)*2</f>
        <v>-1.8268399999999998</v>
      </c>
      <c r="H28">
        <v>98.170400000000001</v>
      </c>
      <c r="I28">
        <v>23.459099999999999</v>
      </c>
      <c r="J28">
        <f>Table2[[#This Row],[CFNM]]/Table2[[#This Row],[CAREA]]</f>
        <v>0.23896306829757238</v>
      </c>
      <c r="K28">
        <v>2.9134199999999999</v>
      </c>
      <c r="L28">
        <f>-(Table3[[#This Row],[time]]-2)*2</f>
        <v>-1.8268399999999998</v>
      </c>
      <c r="M28">
        <v>87.511300000000006</v>
      </c>
      <c r="N28">
        <v>40.172899999999998</v>
      </c>
      <c r="O28">
        <f>Table3[[#This Row],[CFNM]]/Table3[[#This Row],[CAREA]]</f>
        <v>0.45905957287801685</v>
      </c>
      <c r="P28">
        <v>2.9134199999999999</v>
      </c>
      <c r="Q28">
        <f>-(Table4[[#This Row],[time]]-2)*2</f>
        <v>-1.8268399999999998</v>
      </c>
      <c r="R28">
        <v>87.102800000000002</v>
      </c>
      <c r="S28">
        <v>54.477400000000003</v>
      </c>
      <c r="T28">
        <f>Table4[[#This Row],[CFNM]]/Table4[[#This Row],[CAREA]]</f>
        <v>0.62543798821622265</v>
      </c>
      <c r="U28">
        <v>2.9134199999999999</v>
      </c>
      <c r="V28">
        <f>-(Table5[[#This Row],[time]]-2)*2</f>
        <v>-1.8268399999999998</v>
      </c>
      <c r="W28">
        <v>40.020299999999999</v>
      </c>
      <c r="X28">
        <v>74.009600000000006</v>
      </c>
      <c r="Y28">
        <f>Table5[[#This Row],[CFNM]]/Table5[[#This Row],[CAREA]]</f>
        <v>1.8493014794991545</v>
      </c>
      <c r="Z28">
        <v>2.9134199999999999</v>
      </c>
      <c r="AA28">
        <f>-(Table6[[#This Row],[time]]-2)*2</f>
        <v>-1.8268399999999998</v>
      </c>
      <c r="AB28">
        <v>52.280900000000003</v>
      </c>
      <c r="AC28">
        <v>94.533100000000005</v>
      </c>
      <c r="AD28">
        <f>Table6[[#This Row],[CFNM]]/Table6[[#This Row],[CAREA]]</f>
        <v>1.8081765998672554</v>
      </c>
      <c r="AE28">
        <v>2.9134199999999999</v>
      </c>
      <c r="AF28">
        <f>-(Table7[[#This Row],[time]]-2)*2</f>
        <v>-1.8268399999999998</v>
      </c>
      <c r="AG28">
        <v>72.333399999999997</v>
      </c>
      <c r="AH28">
        <v>80.050200000000004</v>
      </c>
      <c r="AI28">
        <f>Table7[[#This Row],[CFNM]]/Table7[[#This Row],[CAREA]]</f>
        <v>1.1066837726416843</v>
      </c>
      <c r="AJ28">
        <v>2.9134199999999999</v>
      </c>
      <c r="AK28">
        <f>-(Table8[[#This Row],[time]]-2)*2</f>
        <v>-1.8268399999999998</v>
      </c>
      <c r="AL28">
        <v>75.799599999999998</v>
      </c>
      <c r="AM28">
        <v>81.401600000000002</v>
      </c>
      <c r="AN28">
        <f>Table8[[#This Row],[CFNM]]/Table8[[#This Row],[CAREA]]</f>
        <v>1.0739054031947399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91.656000000000006</v>
      </c>
      <c r="D29">
        <v>28.201699999999999</v>
      </c>
      <c r="E29">
        <f>Table1[[#This Row],[CFNM]]/Table1[[#This Row],[CAREA]]</f>
        <v>0.30769071310116081</v>
      </c>
      <c r="F29">
        <v>2.9619599999999999</v>
      </c>
      <c r="G29">
        <f>-(Table2[[#This Row],[time]]-2)*2</f>
        <v>-1.9239199999999999</v>
      </c>
      <c r="H29">
        <v>98.238299999999995</v>
      </c>
      <c r="I29">
        <v>25.213899999999999</v>
      </c>
      <c r="J29">
        <f>Table2[[#This Row],[CFNM]]/Table2[[#This Row],[CAREA]]</f>
        <v>0.25666058960710841</v>
      </c>
      <c r="K29">
        <v>2.9619599999999999</v>
      </c>
      <c r="L29">
        <f>-(Table3[[#This Row],[time]]-2)*2</f>
        <v>-1.9239199999999999</v>
      </c>
      <c r="M29">
        <v>86.393000000000001</v>
      </c>
      <c r="N29">
        <v>43.740200000000002</v>
      </c>
      <c r="O29">
        <f>Table3[[#This Row],[CFNM]]/Table3[[#This Row],[CAREA]]</f>
        <v>0.50629333395066733</v>
      </c>
      <c r="P29">
        <v>2.9619599999999999</v>
      </c>
      <c r="Q29">
        <f>-(Table4[[#This Row],[time]]-2)*2</f>
        <v>-1.9239199999999999</v>
      </c>
      <c r="R29">
        <v>86.813000000000002</v>
      </c>
      <c r="S29">
        <v>59.404899999999998</v>
      </c>
      <c r="T29">
        <f>Table4[[#This Row],[CFNM]]/Table4[[#This Row],[CAREA]]</f>
        <v>0.68428576365290905</v>
      </c>
      <c r="U29">
        <v>2.9619599999999999</v>
      </c>
      <c r="V29">
        <f>-(Table5[[#This Row],[time]]-2)*2</f>
        <v>-1.9239199999999999</v>
      </c>
      <c r="W29">
        <v>38.5276</v>
      </c>
      <c r="X29">
        <v>78.665499999999994</v>
      </c>
      <c r="Y29">
        <f>Table5[[#This Row],[CFNM]]/Table5[[#This Row],[CAREA]]</f>
        <v>2.0417960111712121</v>
      </c>
      <c r="Z29">
        <v>2.9619599999999999</v>
      </c>
      <c r="AA29">
        <f>-(Table6[[#This Row],[time]]-2)*2</f>
        <v>-1.9239199999999999</v>
      </c>
      <c r="AB29">
        <v>49.338099999999997</v>
      </c>
      <c r="AC29">
        <v>100.015</v>
      </c>
      <c r="AD29">
        <f>Table6[[#This Row],[CFNM]]/Table6[[#This Row],[CAREA]]</f>
        <v>2.0271352159892659</v>
      </c>
      <c r="AE29">
        <v>2.9619599999999999</v>
      </c>
      <c r="AF29">
        <f>-(Table7[[#This Row],[time]]-2)*2</f>
        <v>-1.9239199999999999</v>
      </c>
      <c r="AG29">
        <v>71.652299999999997</v>
      </c>
      <c r="AH29">
        <v>84.369699999999995</v>
      </c>
      <c r="AI29">
        <f>Table7[[#This Row],[CFNM]]/Table7[[#This Row],[CAREA]]</f>
        <v>1.1774876731102839</v>
      </c>
      <c r="AJ29">
        <v>2.9619599999999999</v>
      </c>
      <c r="AK29">
        <f>-(Table8[[#This Row],[time]]-2)*2</f>
        <v>-1.9239199999999999</v>
      </c>
      <c r="AL29">
        <v>75.4495</v>
      </c>
      <c r="AM29">
        <v>85.898399999999995</v>
      </c>
      <c r="AN29">
        <f>Table8[[#This Row],[CFNM]]/Table8[[#This Row],[CAREA]]</f>
        <v>1.1384886579765272</v>
      </c>
    </row>
    <row r="30" spans="1:40" x14ac:dyDescent="0.3">
      <c r="A30">
        <v>3</v>
      </c>
      <c r="B30">
        <f>-(Table1[[#This Row],[time]]-2)*2</f>
        <v>-2</v>
      </c>
      <c r="C30">
        <v>91.967200000000005</v>
      </c>
      <c r="D30">
        <v>29.169699999999999</v>
      </c>
      <c r="E30">
        <f>Table1[[#This Row],[CFNM]]/Table1[[#This Row],[CAREA]]</f>
        <v>0.31717503631729571</v>
      </c>
      <c r="F30">
        <v>3</v>
      </c>
      <c r="G30">
        <f>-(Table2[[#This Row],[time]]-2)*2</f>
        <v>-2</v>
      </c>
      <c r="H30">
        <v>98.136499999999998</v>
      </c>
      <c r="I30">
        <v>26.604800000000001</v>
      </c>
      <c r="J30">
        <f>Table2[[#This Row],[CFNM]]/Table2[[#This Row],[CAREA]]</f>
        <v>0.27109994752207384</v>
      </c>
      <c r="K30">
        <v>3</v>
      </c>
      <c r="L30">
        <f>-(Table3[[#This Row],[time]]-2)*2</f>
        <v>-2</v>
      </c>
      <c r="M30">
        <v>85.712699999999998</v>
      </c>
      <c r="N30">
        <v>46.302</v>
      </c>
      <c r="O30">
        <f>Table3[[#This Row],[CFNM]]/Table3[[#This Row],[CAREA]]</f>
        <v>0.54019999369988347</v>
      </c>
      <c r="P30">
        <v>3</v>
      </c>
      <c r="Q30">
        <f>-(Table4[[#This Row],[time]]-2)*2</f>
        <v>-2</v>
      </c>
      <c r="R30">
        <v>86.506699999999995</v>
      </c>
      <c r="S30">
        <v>62.698</v>
      </c>
      <c r="T30">
        <f>Table4[[#This Row],[CFNM]]/Table4[[#This Row],[CAREA]]</f>
        <v>0.72477623120521306</v>
      </c>
      <c r="U30">
        <v>3</v>
      </c>
      <c r="V30">
        <f>-(Table5[[#This Row],[time]]-2)*2</f>
        <v>-2</v>
      </c>
      <c r="W30">
        <v>37.770200000000003</v>
      </c>
      <c r="X30">
        <v>82.017600000000002</v>
      </c>
      <c r="Y30">
        <f>Table5[[#This Row],[CFNM]]/Table5[[#This Row],[CAREA]]</f>
        <v>2.1714896929325236</v>
      </c>
      <c r="Z30">
        <v>3</v>
      </c>
      <c r="AA30">
        <f>-(Table6[[#This Row],[time]]-2)*2</f>
        <v>-2</v>
      </c>
      <c r="AB30">
        <v>48.432499999999997</v>
      </c>
      <c r="AC30">
        <v>104.033</v>
      </c>
      <c r="AD30">
        <f>Table6[[#This Row],[CFNM]]/Table6[[#This Row],[CAREA]]</f>
        <v>2.1479997935270738</v>
      </c>
      <c r="AE30">
        <v>3</v>
      </c>
      <c r="AF30">
        <f>-(Table7[[#This Row],[time]]-2)*2</f>
        <v>-2</v>
      </c>
      <c r="AG30">
        <v>71.128799999999998</v>
      </c>
      <c r="AH30">
        <v>87.539500000000004</v>
      </c>
      <c r="AI30">
        <f>Table7[[#This Row],[CFNM]]/Table7[[#This Row],[CAREA]]</f>
        <v>1.2307180776281901</v>
      </c>
      <c r="AJ30">
        <v>3</v>
      </c>
      <c r="AK30">
        <f>-(Table8[[#This Row],[time]]-2)*2</f>
        <v>-2</v>
      </c>
      <c r="AL30">
        <v>75.117500000000007</v>
      </c>
      <c r="AM30">
        <v>89.168800000000005</v>
      </c>
      <c r="AN30">
        <f>Table8[[#This Row],[CFNM]]/Table8[[#This Row],[CAREA]]</f>
        <v>1.1870576097447332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80.561000000000007</v>
      </c>
      <c r="D38">
        <v>3.98224</v>
      </c>
      <c r="E38" s="1">
        <f>Table110[[#This Row],[CFNM]]/Table110[[#This Row],[CAREA]]</f>
        <v>4.9431362569978023E-2</v>
      </c>
      <c r="F38">
        <v>2</v>
      </c>
      <c r="G38">
        <f>(Table211[[#This Row],[time]]-2)*2</f>
        <v>0</v>
      </c>
      <c r="H38">
        <v>87.831800000000001</v>
      </c>
      <c r="I38">
        <v>3.8491699999999998E-3</v>
      </c>
      <c r="J38" s="1">
        <f>Table211[[#This Row],[CFNM]]/Table211[[#This Row],[CAREA]]</f>
        <v>4.3824332417188305E-5</v>
      </c>
      <c r="K38">
        <v>2</v>
      </c>
      <c r="L38">
        <f>(Table312[[#This Row],[time]]-2)*2</f>
        <v>0</v>
      </c>
      <c r="M38">
        <v>85.166600000000003</v>
      </c>
      <c r="N38">
        <v>3.7004999999999998E-3</v>
      </c>
      <c r="O38">
        <f>Table312[[#This Row],[CFNM]]/Table312[[#This Row],[CAREA]]</f>
        <v>4.3450131859203019E-5</v>
      </c>
      <c r="P38">
        <v>2</v>
      </c>
      <c r="Q38">
        <f>(Table413[[#This Row],[time]]-2)*2</f>
        <v>0</v>
      </c>
      <c r="R38">
        <v>79.101699999999994</v>
      </c>
      <c r="S38">
        <v>4.52579E-3</v>
      </c>
      <c r="T38">
        <f>Table413[[#This Row],[CFNM]]/Table413[[#This Row],[CAREA]]</f>
        <v>5.7214825977191392E-5</v>
      </c>
      <c r="U38">
        <v>2</v>
      </c>
      <c r="V38">
        <f>(Table514[[#This Row],[time]]-2)*2</f>
        <v>0</v>
      </c>
      <c r="W38">
        <v>83.227800000000002</v>
      </c>
      <c r="X38">
        <v>3.5062700000000002</v>
      </c>
      <c r="Y38">
        <f>Table514[[#This Row],[CFNM]]/Table514[[#This Row],[CAREA]]</f>
        <v>4.2128591648463616E-2</v>
      </c>
      <c r="Z38">
        <v>2</v>
      </c>
      <c r="AA38">
        <f>(Table615[[#This Row],[time]]-2)*2</f>
        <v>0</v>
      </c>
      <c r="AB38">
        <v>83.949600000000004</v>
      </c>
      <c r="AC38">
        <v>6.2740499999999999</v>
      </c>
      <c r="AD38">
        <f>Table615[[#This Row],[CFNM]]/Table615[[#This Row],[CAREA]]</f>
        <v>7.4735912976357233E-2</v>
      </c>
      <c r="AE38">
        <v>2</v>
      </c>
      <c r="AF38">
        <f>(Table716[[#This Row],[time]]-2)*2</f>
        <v>0</v>
      </c>
      <c r="AG38">
        <v>78.459999999999994</v>
      </c>
      <c r="AH38">
        <v>14.7075</v>
      </c>
      <c r="AI38">
        <f>Table716[[#This Row],[CFNM]]/Table716[[#This Row],[CAREA]]</f>
        <v>0.18745220494519502</v>
      </c>
      <c r="AJ38">
        <v>2</v>
      </c>
      <c r="AK38">
        <f>(Table817[[#This Row],[time]]-2)*2</f>
        <v>0</v>
      </c>
      <c r="AL38">
        <v>83.006</v>
      </c>
      <c r="AM38">
        <v>14.6487</v>
      </c>
      <c r="AN38">
        <f>Table817[[#This Row],[CFNM]]/Table817[[#This Row],[CAREA]]</f>
        <v>0.17647760402862445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92.284099999999995</v>
      </c>
      <c r="D39">
        <v>9.6004100000000001</v>
      </c>
      <c r="E39">
        <f>Table110[[#This Row],[CFNM]]/Table110[[#This Row],[CAREA]]</f>
        <v>0.10403103026415168</v>
      </c>
      <c r="F39">
        <v>2.0512600000000001</v>
      </c>
      <c r="G39">
        <f>(Table211[[#This Row],[time]]-2)*2</f>
        <v>0.10252000000000017</v>
      </c>
      <c r="H39">
        <v>94.852500000000006</v>
      </c>
      <c r="I39">
        <v>2.5501800000000001</v>
      </c>
      <c r="J39">
        <f>Table211[[#This Row],[CFNM]]/Table211[[#This Row],[CAREA]]</f>
        <v>2.6885743654621649E-2</v>
      </c>
      <c r="K39">
        <v>2.0512600000000001</v>
      </c>
      <c r="L39">
        <f>(Table312[[#This Row],[time]]-2)*2</f>
        <v>0.10252000000000017</v>
      </c>
      <c r="M39">
        <v>89.691999999999993</v>
      </c>
      <c r="N39">
        <v>2.3462900000000002</v>
      </c>
      <c r="O39">
        <f>Table312[[#This Row],[CFNM]]/Table312[[#This Row],[CAREA]]</f>
        <v>2.6159412210676542E-2</v>
      </c>
      <c r="P39">
        <v>2.0512600000000001</v>
      </c>
      <c r="Q39">
        <f>(Table413[[#This Row],[time]]-2)*2</f>
        <v>0.10252000000000017</v>
      </c>
      <c r="R39">
        <v>84.870199999999997</v>
      </c>
      <c r="S39">
        <v>3.58562</v>
      </c>
      <c r="T39">
        <f>Table413[[#This Row],[CFNM]]/Table413[[#This Row],[CAREA]]</f>
        <v>4.2248280315116495E-2</v>
      </c>
      <c r="U39">
        <v>2.0512600000000001</v>
      </c>
      <c r="V39">
        <f>(Table514[[#This Row],[time]]-2)*2</f>
        <v>0.10252000000000017</v>
      </c>
      <c r="W39">
        <v>82.968999999999994</v>
      </c>
      <c r="X39">
        <v>5.3409000000000004</v>
      </c>
      <c r="Y39">
        <f>Table514[[#This Row],[CFNM]]/Table514[[#This Row],[CAREA]]</f>
        <v>6.4372235413226633E-2</v>
      </c>
      <c r="Z39">
        <v>2.0512600000000001</v>
      </c>
      <c r="AA39">
        <f>(Table615[[#This Row],[time]]-2)*2</f>
        <v>0.10252000000000017</v>
      </c>
      <c r="AB39">
        <v>88.4983</v>
      </c>
      <c r="AC39">
        <v>9.6381099999999993</v>
      </c>
      <c r="AD39">
        <f>Table615[[#This Row],[CFNM]]/Table615[[#This Row],[CAREA]]</f>
        <v>0.10890728974454876</v>
      </c>
      <c r="AE39">
        <v>2.0512600000000001</v>
      </c>
      <c r="AF39">
        <f>(Table716[[#This Row],[time]]-2)*2</f>
        <v>0.10252000000000017</v>
      </c>
      <c r="AG39">
        <v>78.735200000000006</v>
      </c>
      <c r="AH39">
        <v>18.525500000000001</v>
      </c>
      <c r="AI39">
        <f>Table716[[#This Row],[CFNM]]/Table716[[#This Row],[CAREA]]</f>
        <v>0.23528866377427121</v>
      </c>
      <c r="AJ39">
        <v>2.0512600000000001</v>
      </c>
      <c r="AK39">
        <f>(Table817[[#This Row],[time]]-2)*2</f>
        <v>0.10252000000000017</v>
      </c>
      <c r="AL39">
        <v>83.362200000000001</v>
      </c>
      <c r="AM39">
        <v>17.5547</v>
      </c>
      <c r="AN39">
        <f>Table817[[#This Row],[CFNM]]/Table817[[#This Row],[CAREA]]</f>
        <v>0.21058345389157196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92.336299999999994</v>
      </c>
      <c r="D40">
        <v>9.0370000000000008</v>
      </c>
      <c r="E40">
        <f>Table110[[#This Row],[CFNM]]/Table110[[#This Row],[CAREA]]</f>
        <v>9.7870501633702034E-2</v>
      </c>
      <c r="F40">
        <v>2.1153300000000002</v>
      </c>
      <c r="G40">
        <f>(Table211[[#This Row],[time]]-2)*2</f>
        <v>0.23066000000000031</v>
      </c>
      <c r="H40">
        <v>94.988299999999995</v>
      </c>
      <c r="I40">
        <v>2.74512</v>
      </c>
      <c r="J40">
        <f>Table211[[#This Row],[CFNM]]/Table211[[#This Row],[CAREA]]</f>
        <v>2.8899559208870988E-2</v>
      </c>
      <c r="K40">
        <v>2.1153300000000002</v>
      </c>
      <c r="L40">
        <f>(Table312[[#This Row],[time]]-2)*2</f>
        <v>0.23066000000000031</v>
      </c>
      <c r="M40">
        <v>89.280600000000007</v>
      </c>
      <c r="N40">
        <v>1.32314</v>
      </c>
      <c r="O40">
        <f>Table312[[#This Row],[CFNM]]/Table312[[#This Row],[CAREA]]</f>
        <v>1.482001689056749E-2</v>
      </c>
      <c r="P40">
        <v>2.1153300000000002</v>
      </c>
      <c r="Q40">
        <f>(Table413[[#This Row],[time]]-2)*2</f>
        <v>0.23066000000000031</v>
      </c>
      <c r="R40">
        <v>84.941599999999994</v>
      </c>
      <c r="S40">
        <v>2.7288600000000001</v>
      </c>
      <c r="T40">
        <f>Table413[[#This Row],[CFNM]]/Table413[[#This Row],[CAREA]]</f>
        <v>3.2126307957467251E-2</v>
      </c>
      <c r="U40">
        <v>2.1153300000000002</v>
      </c>
      <c r="V40">
        <f>(Table514[[#This Row],[time]]-2)*2</f>
        <v>0.23066000000000031</v>
      </c>
      <c r="W40">
        <v>83.091300000000004</v>
      </c>
      <c r="X40">
        <v>2.1560000000000001</v>
      </c>
      <c r="Y40">
        <f>Table514[[#This Row],[CFNM]]/Table514[[#This Row],[CAREA]]</f>
        <v>2.5947361516789363E-2</v>
      </c>
      <c r="Z40">
        <v>2.1153300000000002</v>
      </c>
      <c r="AA40">
        <f>(Table615[[#This Row],[time]]-2)*2</f>
        <v>0.23066000000000031</v>
      </c>
      <c r="AB40">
        <v>87.577799999999996</v>
      </c>
      <c r="AC40">
        <v>5.5789600000000004</v>
      </c>
      <c r="AD40">
        <f>Table615[[#This Row],[CFNM]]/Table615[[#This Row],[CAREA]]</f>
        <v>6.3702901876959692E-2</v>
      </c>
      <c r="AE40">
        <v>2.1153300000000002</v>
      </c>
      <c r="AF40">
        <f>(Table716[[#This Row],[time]]-2)*2</f>
        <v>0.23066000000000031</v>
      </c>
      <c r="AG40">
        <v>78.486599999999996</v>
      </c>
      <c r="AH40">
        <v>17.517499999999998</v>
      </c>
      <c r="AI40">
        <f>Table716[[#This Row],[CFNM]]/Table716[[#This Row],[CAREA]]</f>
        <v>0.22319096508193753</v>
      </c>
      <c r="AJ40">
        <v>2.1153300000000002</v>
      </c>
      <c r="AK40">
        <f>(Table817[[#This Row],[time]]-2)*2</f>
        <v>0.23066000000000031</v>
      </c>
      <c r="AL40">
        <v>83.539000000000001</v>
      </c>
      <c r="AM40">
        <v>16.326000000000001</v>
      </c>
      <c r="AN40">
        <f>Table817[[#This Row],[CFNM]]/Table817[[#This Row],[CAREA]]</f>
        <v>0.19542967955086846</v>
      </c>
    </row>
    <row r="41" spans="1:40" x14ac:dyDescent="0.3">
      <c r="A41">
        <v>2.16533</v>
      </c>
      <c r="B41">
        <f>(Table110[[#This Row],[time]]-2)*2</f>
        <v>0.33065999999999995</v>
      </c>
      <c r="C41">
        <v>92.313599999999994</v>
      </c>
      <c r="D41">
        <v>8.2545300000000008</v>
      </c>
      <c r="E41">
        <f>Table110[[#This Row],[CFNM]]/Table110[[#This Row],[CAREA]]</f>
        <v>8.941835222545759E-2</v>
      </c>
      <c r="F41">
        <v>2.16533</v>
      </c>
      <c r="G41">
        <f>(Table211[[#This Row],[time]]-2)*2</f>
        <v>0.33065999999999995</v>
      </c>
      <c r="H41">
        <v>95.609499999999997</v>
      </c>
      <c r="I41">
        <v>2.4077899999999999</v>
      </c>
      <c r="J41">
        <f>Table211[[#This Row],[CFNM]]/Table211[[#This Row],[CAREA]]</f>
        <v>2.5183585313174946E-2</v>
      </c>
      <c r="K41">
        <v>2.16533</v>
      </c>
      <c r="L41">
        <f>(Table312[[#This Row],[time]]-2)*2</f>
        <v>0.33065999999999995</v>
      </c>
      <c r="M41">
        <v>88.695700000000002</v>
      </c>
      <c r="N41">
        <v>0.53746000000000005</v>
      </c>
      <c r="O41">
        <f>Table312[[#This Row],[CFNM]]/Table312[[#This Row],[CAREA]]</f>
        <v>6.0595947717871331E-3</v>
      </c>
      <c r="P41">
        <v>2.16533</v>
      </c>
      <c r="Q41">
        <f>(Table413[[#This Row],[time]]-2)*2</f>
        <v>0.33065999999999995</v>
      </c>
      <c r="R41">
        <v>84.637699999999995</v>
      </c>
      <c r="S41">
        <v>1.79097</v>
      </c>
      <c r="T41">
        <f>Table413[[#This Row],[CFNM]]/Table413[[#This Row],[CAREA]]</f>
        <v>2.1160428508808723E-2</v>
      </c>
      <c r="U41">
        <v>2.16533</v>
      </c>
      <c r="V41">
        <f>(Table514[[#This Row],[time]]-2)*2</f>
        <v>0.33065999999999995</v>
      </c>
      <c r="W41">
        <v>82.282499999999999</v>
      </c>
      <c r="X41">
        <v>1.47265</v>
      </c>
      <c r="Y41">
        <f>Table514[[#This Row],[CFNM]]/Table514[[#This Row],[CAREA]]</f>
        <v>1.789748731504269E-2</v>
      </c>
      <c r="Z41">
        <v>2.16533</v>
      </c>
      <c r="AA41">
        <f>(Table615[[#This Row],[time]]-2)*2</f>
        <v>0.33065999999999995</v>
      </c>
      <c r="AB41">
        <v>86.735600000000005</v>
      </c>
      <c r="AC41">
        <v>4.4394600000000004</v>
      </c>
      <c r="AD41">
        <f>Table615[[#This Row],[CFNM]]/Table615[[#This Row],[CAREA]]</f>
        <v>5.1183827632483088E-2</v>
      </c>
      <c r="AE41">
        <v>2.16533</v>
      </c>
      <c r="AF41">
        <f>(Table716[[#This Row],[time]]-2)*2</f>
        <v>0.33065999999999995</v>
      </c>
      <c r="AG41">
        <v>78.340400000000002</v>
      </c>
      <c r="AH41">
        <v>17.123000000000001</v>
      </c>
      <c r="AI41">
        <f>Table716[[#This Row],[CFNM]]/Table716[[#This Row],[CAREA]]</f>
        <v>0.21857177139764414</v>
      </c>
      <c r="AJ41">
        <v>2.16533</v>
      </c>
      <c r="AK41">
        <f>(Table817[[#This Row],[time]]-2)*2</f>
        <v>0.33065999999999995</v>
      </c>
      <c r="AL41">
        <v>83.642099999999999</v>
      </c>
      <c r="AM41">
        <v>15.7752</v>
      </c>
      <c r="AN41">
        <f>Table817[[#This Row],[CFNM]]/Table817[[#This Row],[CAREA]]</f>
        <v>0.18860358599317809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92.188100000000006</v>
      </c>
      <c r="D42">
        <v>6.6036099999999998</v>
      </c>
      <c r="E42">
        <f>Table110[[#This Row],[CFNM]]/Table110[[#This Row],[CAREA]]</f>
        <v>7.163191344652943E-2</v>
      </c>
      <c r="F42">
        <v>2.2246999999999999</v>
      </c>
      <c r="G42">
        <f>(Table211[[#This Row],[time]]-2)*2</f>
        <v>0.4493999999999998</v>
      </c>
      <c r="H42">
        <v>95.326599999999999</v>
      </c>
      <c r="I42">
        <v>1.37351</v>
      </c>
      <c r="J42">
        <f>Table211[[#This Row],[CFNM]]/Table211[[#This Row],[CAREA]]</f>
        <v>1.4408465213277301E-2</v>
      </c>
      <c r="K42">
        <v>2.2246999999999999</v>
      </c>
      <c r="L42">
        <f>(Table312[[#This Row],[time]]-2)*2</f>
        <v>0.4493999999999998</v>
      </c>
      <c r="M42">
        <v>87.071100000000001</v>
      </c>
      <c r="N42">
        <v>4.3204799999999998E-3</v>
      </c>
      <c r="O42">
        <f>Table312[[#This Row],[CFNM]]/Table312[[#This Row],[CAREA]]</f>
        <v>4.9620138025131183E-5</v>
      </c>
      <c r="P42">
        <v>2.2246999999999999</v>
      </c>
      <c r="Q42">
        <f>(Table413[[#This Row],[time]]-2)*2</f>
        <v>0.4493999999999998</v>
      </c>
      <c r="R42">
        <v>83.484399999999994</v>
      </c>
      <c r="S42">
        <v>4.5513199999999997E-2</v>
      </c>
      <c r="T42">
        <f>Table413[[#This Row],[CFNM]]/Table413[[#This Row],[CAREA]]</f>
        <v>5.4517011561441419E-4</v>
      </c>
      <c r="U42">
        <v>2.2246999999999999</v>
      </c>
      <c r="V42">
        <f>(Table514[[#This Row],[time]]-2)*2</f>
        <v>0.4493999999999998</v>
      </c>
      <c r="W42">
        <v>80.742800000000003</v>
      </c>
      <c r="X42">
        <v>0.94593300000000002</v>
      </c>
      <c r="Y42">
        <f>Table514[[#This Row],[CFNM]]/Table514[[#This Row],[CAREA]]</f>
        <v>1.1715385148892532E-2</v>
      </c>
      <c r="Z42">
        <v>2.2246999999999999</v>
      </c>
      <c r="AA42">
        <f>(Table615[[#This Row],[time]]-2)*2</f>
        <v>0.4493999999999998</v>
      </c>
      <c r="AB42">
        <v>85.639200000000002</v>
      </c>
      <c r="AC42">
        <v>2.8195100000000002</v>
      </c>
      <c r="AD42">
        <f>Table615[[#This Row],[CFNM]]/Table615[[#This Row],[CAREA]]</f>
        <v>3.2923123989948531E-2</v>
      </c>
      <c r="AE42">
        <v>2.2246999999999999</v>
      </c>
      <c r="AF42">
        <f>(Table716[[#This Row],[time]]-2)*2</f>
        <v>0.4493999999999998</v>
      </c>
      <c r="AG42">
        <v>78.062399999999997</v>
      </c>
      <c r="AH42">
        <v>16.3504</v>
      </c>
      <c r="AI42">
        <f>Table716[[#This Row],[CFNM]]/Table716[[#This Row],[CAREA]]</f>
        <v>0.20945295046014473</v>
      </c>
      <c r="AJ42">
        <v>2.2246999999999999</v>
      </c>
      <c r="AK42">
        <f>(Table817[[#This Row],[time]]-2)*2</f>
        <v>0.4493999999999998</v>
      </c>
      <c r="AL42">
        <v>83.829099999999997</v>
      </c>
      <c r="AM42">
        <v>14.577400000000001</v>
      </c>
      <c r="AN42">
        <f>Table817[[#This Row],[CFNM]]/Table817[[#This Row],[CAREA]]</f>
        <v>0.17389426821950851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91.412700000000001</v>
      </c>
      <c r="D43">
        <v>4.9395300000000004</v>
      </c>
      <c r="E43">
        <f>Table110[[#This Row],[CFNM]]/Table110[[#This Row],[CAREA]]</f>
        <v>5.4035489598272451E-2</v>
      </c>
      <c r="F43">
        <v>2.2668900000000001</v>
      </c>
      <c r="G43">
        <f>(Table211[[#This Row],[time]]-2)*2</f>
        <v>0.53378000000000014</v>
      </c>
      <c r="H43">
        <v>95.141199999999998</v>
      </c>
      <c r="I43">
        <v>0.47673300000000002</v>
      </c>
      <c r="J43">
        <f>Table211[[#This Row],[CFNM]]/Table211[[#This Row],[CAREA]]</f>
        <v>5.0107944823062989E-3</v>
      </c>
      <c r="K43">
        <v>2.2668900000000001</v>
      </c>
      <c r="L43">
        <f>(Table312[[#This Row],[time]]-2)*2</f>
        <v>0.53378000000000014</v>
      </c>
      <c r="M43">
        <v>86.605199999999996</v>
      </c>
      <c r="N43">
        <v>4.0775999999999998E-3</v>
      </c>
      <c r="O43">
        <f>Table312[[#This Row],[CFNM]]/Table312[[#This Row],[CAREA]]</f>
        <v>4.7082623214310454E-5</v>
      </c>
      <c r="P43">
        <v>2.2668900000000001</v>
      </c>
      <c r="Q43">
        <f>(Table413[[#This Row],[time]]-2)*2</f>
        <v>0.53378000000000014</v>
      </c>
      <c r="R43">
        <v>82.864900000000006</v>
      </c>
      <c r="S43">
        <v>5.2676800000000003E-3</v>
      </c>
      <c r="T43">
        <f>Table413[[#This Row],[CFNM]]/Table413[[#This Row],[CAREA]]</f>
        <v>6.35694968557254E-5</v>
      </c>
      <c r="U43">
        <v>2.2668900000000001</v>
      </c>
      <c r="V43">
        <f>(Table514[[#This Row],[time]]-2)*2</f>
        <v>0.53378000000000014</v>
      </c>
      <c r="W43">
        <v>80.419499999999999</v>
      </c>
      <c r="X43">
        <v>0.670547</v>
      </c>
      <c r="Y43">
        <f>Table514[[#This Row],[CFNM]]/Table514[[#This Row],[CAREA]]</f>
        <v>8.3381145120275564E-3</v>
      </c>
      <c r="Z43">
        <v>2.2668900000000001</v>
      </c>
      <c r="AA43">
        <f>(Table615[[#This Row],[time]]-2)*2</f>
        <v>0.53378000000000014</v>
      </c>
      <c r="AB43">
        <v>85.219099999999997</v>
      </c>
      <c r="AC43">
        <v>1.9686399999999999</v>
      </c>
      <c r="AD43">
        <f>Table615[[#This Row],[CFNM]]/Table615[[#This Row],[CAREA]]</f>
        <v>2.3100924557992283E-2</v>
      </c>
      <c r="AE43">
        <v>2.2668900000000001</v>
      </c>
      <c r="AF43">
        <f>(Table716[[#This Row],[time]]-2)*2</f>
        <v>0.53378000000000014</v>
      </c>
      <c r="AG43">
        <v>77.915400000000005</v>
      </c>
      <c r="AH43">
        <v>15.8466</v>
      </c>
      <c r="AI43">
        <f>Table716[[#This Row],[CFNM]]/Table716[[#This Row],[CAREA]]</f>
        <v>0.20338212984852802</v>
      </c>
      <c r="AJ43">
        <v>2.2668900000000001</v>
      </c>
      <c r="AK43">
        <f>(Table817[[#This Row],[time]]-2)*2</f>
        <v>0.53378000000000014</v>
      </c>
      <c r="AL43">
        <v>84.157700000000006</v>
      </c>
      <c r="AM43">
        <v>13.897399999999999</v>
      </c>
      <c r="AN43">
        <f>Table817[[#This Row],[CFNM]]/Table817[[#This Row],[CAREA]]</f>
        <v>0.16513521638542877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90.698300000000003</v>
      </c>
      <c r="D44">
        <v>3.4800800000000001</v>
      </c>
      <c r="E44">
        <f>Table110[[#This Row],[CFNM]]/Table110[[#This Row],[CAREA]]</f>
        <v>3.8369848166944692E-2</v>
      </c>
      <c r="F44">
        <v>2.3262700000000001</v>
      </c>
      <c r="G44">
        <f>(Table211[[#This Row],[time]]-2)*2</f>
        <v>0.65254000000000012</v>
      </c>
      <c r="H44">
        <v>94.809600000000003</v>
      </c>
      <c r="I44">
        <v>1.13093E-2</v>
      </c>
      <c r="J44">
        <f>Table211[[#This Row],[CFNM]]/Table211[[#This Row],[CAREA]]</f>
        <v>1.1928433407587416E-4</v>
      </c>
      <c r="K44">
        <v>2.3262700000000001</v>
      </c>
      <c r="L44">
        <f>(Table312[[#This Row],[time]]-2)*2</f>
        <v>0.65254000000000012</v>
      </c>
      <c r="M44">
        <v>86.425299999999993</v>
      </c>
      <c r="N44">
        <v>3.9298099999999997E-3</v>
      </c>
      <c r="O44">
        <f>Table312[[#This Row],[CFNM]]/Table312[[#This Row],[CAREA]]</f>
        <v>4.5470597151528546E-5</v>
      </c>
      <c r="P44">
        <v>2.3262700000000001</v>
      </c>
      <c r="Q44">
        <f>(Table413[[#This Row],[time]]-2)*2</f>
        <v>0.65254000000000012</v>
      </c>
      <c r="R44">
        <v>82.638300000000001</v>
      </c>
      <c r="S44">
        <v>5.0241699999999997E-3</v>
      </c>
      <c r="T44">
        <f>Table413[[#This Row],[CFNM]]/Table413[[#This Row],[CAREA]]</f>
        <v>6.0797112234883822E-5</v>
      </c>
      <c r="U44">
        <v>2.3262700000000001</v>
      </c>
      <c r="V44">
        <f>(Table514[[#This Row],[time]]-2)*2</f>
        <v>0.65254000000000012</v>
      </c>
      <c r="W44">
        <v>79.882800000000003</v>
      </c>
      <c r="X44">
        <v>0.55522800000000005</v>
      </c>
      <c r="Y44">
        <f>Table514[[#This Row],[CFNM]]/Table514[[#This Row],[CAREA]]</f>
        <v>6.9505325301566796E-3</v>
      </c>
      <c r="Z44">
        <v>2.3262700000000001</v>
      </c>
      <c r="AA44">
        <f>(Table615[[#This Row],[time]]-2)*2</f>
        <v>0.65254000000000012</v>
      </c>
      <c r="AB44">
        <v>83.995900000000006</v>
      </c>
      <c r="AC44">
        <v>1.4464600000000001</v>
      </c>
      <c r="AD44">
        <f>Table615[[#This Row],[CFNM]]/Table615[[#This Row],[CAREA]]</f>
        <v>1.722060243416643E-2</v>
      </c>
      <c r="AE44">
        <v>2.3262700000000001</v>
      </c>
      <c r="AF44">
        <f>(Table716[[#This Row],[time]]-2)*2</f>
        <v>0.65254000000000012</v>
      </c>
      <c r="AG44">
        <v>77.683999999999997</v>
      </c>
      <c r="AH44">
        <v>15.3409</v>
      </c>
      <c r="AI44">
        <f>Table716[[#This Row],[CFNM]]/Table716[[#This Row],[CAREA]]</f>
        <v>0.19747824519849647</v>
      </c>
      <c r="AJ44">
        <v>2.3262700000000001</v>
      </c>
      <c r="AK44">
        <f>(Table817[[#This Row],[time]]-2)*2</f>
        <v>0.65254000000000012</v>
      </c>
      <c r="AL44">
        <v>84.265500000000003</v>
      </c>
      <c r="AM44">
        <v>13.2278</v>
      </c>
      <c r="AN44">
        <f>Table817[[#This Row],[CFNM]]/Table817[[#This Row],[CAREA]]</f>
        <v>0.15697764802914596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90.188699999999997</v>
      </c>
      <c r="D45">
        <v>2.7871199999999998</v>
      </c>
      <c r="E45">
        <f>Table110[[#This Row],[CFNM]]/Table110[[#This Row],[CAREA]]</f>
        <v>3.0903206277504831E-2</v>
      </c>
      <c r="F45">
        <v>2.3684599999999998</v>
      </c>
      <c r="G45">
        <f>(Table211[[#This Row],[time]]-2)*2</f>
        <v>0.73691999999999958</v>
      </c>
      <c r="H45">
        <v>93.798000000000002</v>
      </c>
      <c r="I45">
        <v>5.3749399999999999E-3</v>
      </c>
      <c r="J45">
        <f>Table211[[#This Row],[CFNM]]/Table211[[#This Row],[CAREA]]</f>
        <v>5.7303354016077097E-5</v>
      </c>
      <c r="K45">
        <v>2.3684599999999998</v>
      </c>
      <c r="L45">
        <f>(Table312[[#This Row],[time]]-2)*2</f>
        <v>0.73691999999999958</v>
      </c>
      <c r="M45">
        <v>86.269000000000005</v>
      </c>
      <c r="N45">
        <v>3.8063400000000001E-3</v>
      </c>
      <c r="O45">
        <f>Table312[[#This Row],[CFNM]]/Table312[[#This Row],[CAREA]]</f>
        <v>4.412175868504329E-5</v>
      </c>
      <c r="P45">
        <v>2.3684599999999998</v>
      </c>
      <c r="Q45">
        <f>(Table413[[#This Row],[time]]-2)*2</f>
        <v>0.73691999999999958</v>
      </c>
      <c r="R45">
        <v>82.528099999999995</v>
      </c>
      <c r="S45">
        <v>4.9478899999999999E-3</v>
      </c>
      <c r="T45">
        <f>Table413[[#This Row],[CFNM]]/Table413[[#This Row],[CAREA]]</f>
        <v>5.9954003545459068E-5</v>
      </c>
      <c r="U45">
        <v>2.3684599999999998</v>
      </c>
      <c r="V45">
        <f>(Table514[[#This Row],[time]]-2)*2</f>
        <v>0.73691999999999958</v>
      </c>
      <c r="W45">
        <v>79.469499999999996</v>
      </c>
      <c r="X45">
        <v>0.460088</v>
      </c>
      <c r="Y45">
        <f>Table514[[#This Row],[CFNM]]/Table514[[#This Row],[CAREA]]</f>
        <v>5.7894915659466844E-3</v>
      </c>
      <c r="Z45">
        <v>2.3684599999999998</v>
      </c>
      <c r="AA45">
        <f>(Table615[[#This Row],[time]]-2)*2</f>
        <v>0.73691999999999958</v>
      </c>
      <c r="AB45">
        <v>83.258099999999999</v>
      </c>
      <c r="AC45">
        <v>1.16675</v>
      </c>
      <c r="AD45">
        <f>Table615[[#This Row],[CFNM]]/Table615[[#This Row],[CAREA]]</f>
        <v>1.4013651524596405E-2</v>
      </c>
      <c r="AE45">
        <v>2.3684599999999998</v>
      </c>
      <c r="AF45">
        <f>(Table716[[#This Row],[time]]-2)*2</f>
        <v>0.73691999999999958</v>
      </c>
      <c r="AG45">
        <v>77.575699999999998</v>
      </c>
      <c r="AH45">
        <v>15.0059</v>
      </c>
      <c r="AI45">
        <f>Table716[[#This Row],[CFNM]]/Table716[[#This Row],[CAREA]]</f>
        <v>0.19343557325296454</v>
      </c>
      <c r="AJ45">
        <v>2.3684599999999998</v>
      </c>
      <c r="AK45">
        <f>(Table817[[#This Row],[time]]-2)*2</f>
        <v>0.73691999999999958</v>
      </c>
      <c r="AL45">
        <v>84.260499999999993</v>
      </c>
      <c r="AM45">
        <v>12.819800000000001</v>
      </c>
      <c r="AN45">
        <f>Table817[[#This Row],[CFNM]]/Table817[[#This Row],[CAREA]]</f>
        <v>0.15214483654856073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89.281899999999993</v>
      </c>
      <c r="D46">
        <v>2.0396100000000001</v>
      </c>
      <c r="E46">
        <f>Table110[[#This Row],[CFNM]]/Table110[[#This Row],[CAREA]]</f>
        <v>2.2844607921650415E-2</v>
      </c>
      <c r="F46">
        <v>2.4278300000000002</v>
      </c>
      <c r="G46">
        <f>(Table211[[#This Row],[time]]-2)*2</f>
        <v>0.85566000000000031</v>
      </c>
      <c r="H46">
        <v>93.118799999999993</v>
      </c>
      <c r="I46">
        <v>4.9667499999999998E-3</v>
      </c>
      <c r="J46">
        <f>Table211[[#This Row],[CFNM]]/Table211[[#This Row],[CAREA]]</f>
        <v>5.3337779266914954E-5</v>
      </c>
      <c r="K46">
        <v>2.4278300000000002</v>
      </c>
      <c r="L46">
        <f>(Table312[[#This Row],[time]]-2)*2</f>
        <v>0.85566000000000031</v>
      </c>
      <c r="M46">
        <v>85.855400000000003</v>
      </c>
      <c r="N46">
        <v>3.66549E-3</v>
      </c>
      <c r="O46">
        <f>Table312[[#This Row],[CFNM]]/Table312[[#This Row],[CAREA]]</f>
        <v>4.2693761836762742E-5</v>
      </c>
      <c r="P46">
        <v>2.4278300000000002</v>
      </c>
      <c r="Q46">
        <f>(Table413[[#This Row],[time]]-2)*2</f>
        <v>0.85566000000000031</v>
      </c>
      <c r="R46">
        <v>82.264200000000002</v>
      </c>
      <c r="S46">
        <v>4.8816199999999997E-3</v>
      </c>
      <c r="T46">
        <f>Table413[[#This Row],[CFNM]]/Table413[[#This Row],[CAREA]]</f>
        <v>5.9340758191290985E-5</v>
      </c>
      <c r="U46">
        <v>2.4278300000000002</v>
      </c>
      <c r="V46">
        <f>(Table514[[#This Row],[time]]-2)*2</f>
        <v>0.85566000000000031</v>
      </c>
      <c r="W46">
        <v>79.056700000000006</v>
      </c>
      <c r="X46">
        <v>0.32351600000000003</v>
      </c>
      <c r="Y46">
        <f>Table514[[#This Row],[CFNM]]/Table514[[#This Row],[CAREA]]</f>
        <v>4.0922021789424551E-3</v>
      </c>
      <c r="Z46">
        <v>2.4278300000000002</v>
      </c>
      <c r="AA46">
        <f>(Table615[[#This Row],[time]]-2)*2</f>
        <v>0.85566000000000031</v>
      </c>
      <c r="AB46">
        <v>82.211600000000004</v>
      </c>
      <c r="AC46">
        <v>0.69911000000000001</v>
      </c>
      <c r="AD46">
        <f>Table615[[#This Row],[CFNM]]/Table615[[#This Row],[CAREA]]</f>
        <v>8.5037877866383817E-3</v>
      </c>
      <c r="AE46">
        <v>2.4278300000000002</v>
      </c>
      <c r="AF46">
        <f>(Table716[[#This Row],[time]]-2)*2</f>
        <v>0.85566000000000031</v>
      </c>
      <c r="AG46">
        <v>77.587100000000007</v>
      </c>
      <c r="AH46">
        <v>14.450100000000001</v>
      </c>
      <c r="AI46">
        <f>Table716[[#This Row],[CFNM]]/Table716[[#This Row],[CAREA]]</f>
        <v>0.1862435894626813</v>
      </c>
      <c r="AJ46">
        <v>2.4278300000000002</v>
      </c>
      <c r="AK46">
        <f>(Table817[[#This Row],[time]]-2)*2</f>
        <v>0.85566000000000031</v>
      </c>
      <c r="AL46">
        <v>83.941299999999998</v>
      </c>
      <c r="AM46">
        <v>12.1668</v>
      </c>
      <c r="AN46">
        <f>Table817[[#This Row],[CFNM]]/Table817[[#This Row],[CAREA]]</f>
        <v>0.14494414549214749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88.628600000000006</v>
      </c>
      <c r="D47">
        <v>1.9108400000000001</v>
      </c>
      <c r="E47">
        <f>Table110[[#This Row],[CFNM]]/Table110[[#This Row],[CAREA]]</f>
        <v>2.1560083313964116E-2</v>
      </c>
      <c r="F47">
        <v>2.4542000000000002</v>
      </c>
      <c r="G47">
        <f>(Table211[[#This Row],[time]]-2)*2</f>
        <v>0.90840000000000032</v>
      </c>
      <c r="H47">
        <v>92.897499999999994</v>
      </c>
      <c r="I47">
        <v>4.92436E-3</v>
      </c>
      <c r="J47">
        <f>Table211[[#This Row],[CFNM]]/Table211[[#This Row],[CAREA]]</f>
        <v>5.300853090772088E-5</v>
      </c>
      <c r="K47">
        <v>2.4542000000000002</v>
      </c>
      <c r="L47">
        <f>(Table312[[#This Row],[time]]-2)*2</f>
        <v>0.90840000000000032</v>
      </c>
      <c r="M47">
        <v>85.355400000000003</v>
      </c>
      <c r="N47">
        <v>3.6115499999999998E-3</v>
      </c>
      <c r="O47">
        <f>Table312[[#This Row],[CFNM]]/Table312[[#This Row],[CAREA]]</f>
        <v>4.2311909967031958E-5</v>
      </c>
      <c r="P47">
        <v>2.4542000000000002</v>
      </c>
      <c r="Q47">
        <f>(Table413[[#This Row],[time]]-2)*2</f>
        <v>0.90840000000000032</v>
      </c>
      <c r="R47">
        <v>81.8476</v>
      </c>
      <c r="S47">
        <v>4.8505199999999997E-3</v>
      </c>
      <c r="T47">
        <f>Table413[[#This Row],[CFNM]]/Table413[[#This Row],[CAREA]]</f>
        <v>5.9262825055346765E-5</v>
      </c>
      <c r="U47">
        <v>2.4542000000000002</v>
      </c>
      <c r="V47">
        <f>(Table514[[#This Row],[time]]-2)*2</f>
        <v>0.90840000000000032</v>
      </c>
      <c r="W47">
        <v>78.409000000000006</v>
      </c>
      <c r="X47">
        <v>0.23591100000000001</v>
      </c>
      <c r="Y47">
        <f>Table514[[#This Row],[CFNM]]/Table514[[#This Row],[CAREA]]</f>
        <v>3.0087234883750587E-3</v>
      </c>
      <c r="Z47">
        <v>2.4542000000000002</v>
      </c>
      <c r="AA47">
        <f>(Table615[[#This Row],[time]]-2)*2</f>
        <v>0.90840000000000032</v>
      </c>
      <c r="AB47">
        <v>81.2423</v>
      </c>
      <c r="AC47">
        <v>0.35140900000000003</v>
      </c>
      <c r="AD47">
        <f>Table615[[#This Row],[CFNM]]/Table615[[#This Row],[CAREA]]</f>
        <v>4.3254437651322033E-3</v>
      </c>
      <c r="AE47">
        <v>2.4542000000000002</v>
      </c>
      <c r="AF47">
        <f>(Table716[[#This Row],[time]]-2)*2</f>
        <v>0.90840000000000032</v>
      </c>
      <c r="AG47">
        <v>77.642700000000005</v>
      </c>
      <c r="AH47">
        <v>14.0176</v>
      </c>
      <c r="AI47">
        <f>Table716[[#This Row],[CFNM]]/Table716[[#This Row],[CAREA]]</f>
        <v>0.18053983181934682</v>
      </c>
      <c r="AJ47">
        <v>2.4542000000000002</v>
      </c>
      <c r="AK47">
        <f>(Table817[[#This Row],[time]]-2)*2</f>
        <v>0.90840000000000032</v>
      </c>
      <c r="AL47">
        <v>83.936899999999994</v>
      </c>
      <c r="AM47">
        <v>11.552</v>
      </c>
      <c r="AN47">
        <f>Table817[[#This Row],[CFNM]]/Table817[[#This Row],[CAREA]]</f>
        <v>0.13762719376102764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88.080299999999994</v>
      </c>
      <c r="D48">
        <v>1.9521299999999999</v>
      </c>
      <c r="E48">
        <f>Table110[[#This Row],[CFNM]]/Table110[[#This Row],[CAREA]]</f>
        <v>2.2163071651663313E-2</v>
      </c>
      <c r="F48">
        <v>2.5061499999999999</v>
      </c>
      <c r="G48">
        <f>(Table211[[#This Row],[time]]-2)*2</f>
        <v>1.0122999999999998</v>
      </c>
      <c r="H48">
        <v>92.731099999999998</v>
      </c>
      <c r="I48">
        <v>5.00937E-3</v>
      </c>
      <c r="J48">
        <f>Table211[[#This Row],[CFNM]]/Table211[[#This Row],[CAREA]]</f>
        <v>5.4020387982025448E-5</v>
      </c>
      <c r="K48">
        <v>2.5061499999999999</v>
      </c>
      <c r="L48">
        <f>(Table312[[#This Row],[time]]-2)*2</f>
        <v>1.0122999999999998</v>
      </c>
      <c r="M48">
        <v>84.763400000000004</v>
      </c>
      <c r="N48">
        <v>3.5436899999999999E-3</v>
      </c>
      <c r="O48">
        <f>Table312[[#This Row],[CFNM]]/Table312[[#This Row],[CAREA]]</f>
        <v>4.1806841160217732E-5</v>
      </c>
      <c r="P48">
        <v>2.5061499999999999</v>
      </c>
      <c r="Q48">
        <f>(Table413[[#This Row],[time]]-2)*2</f>
        <v>1.0122999999999998</v>
      </c>
      <c r="R48">
        <v>81.407300000000006</v>
      </c>
      <c r="S48">
        <v>4.8065499999999997E-3</v>
      </c>
      <c r="T48">
        <f>Table413[[#This Row],[CFNM]]/Table413[[#This Row],[CAREA]]</f>
        <v>5.904323076677398E-5</v>
      </c>
      <c r="U48">
        <v>2.5061499999999999</v>
      </c>
      <c r="V48">
        <f>(Table514[[#This Row],[time]]-2)*2</f>
        <v>1.0122999999999998</v>
      </c>
      <c r="W48">
        <v>77.535300000000007</v>
      </c>
      <c r="X48">
        <v>0.12199</v>
      </c>
      <c r="Y48">
        <f>Table514[[#This Row],[CFNM]]/Table514[[#This Row],[CAREA]]</f>
        <v>1.5733478815455669E-3</v>
      </c>
      <c r="Z48">
        <v>2.5061499999999999</v>
      </c>
      <c r="AA48">
        <f>(Table615[[#This Row],[time]]-2)*2</f>
        <v>1.0122999999999998</v>
      </c>
      <c r="AB48">
        <v>79.264300000000006</v>
      </c>
      <c r="AC48">
        <v>0.101688</v>
      </c>
      <c r="AD48">
        <f>Table615[[#This Row],[CFNM]]/Table615[[#This Row],[CAREA]]</f>
        <v>1.2828978493470578E-3</v>
      </c>
      <c r="AE48">
        <v>2.5061499999999999</v>
      </c>
      <c r="AF48">
        <f>(Table716[[#This Row],[time]]-2)*2</f>
        <v>1.0122999999999998</v>
      </c>
      <c r="AG48">
        <v>77.799000000000007</v>
      </c>
      <c r="AH48">
        <v>13.5899</v>
      </c>
      <c r="AI48">
        <f>Table716[[#This Row],[CFNM]]/Table716[[#This Row],[CAREA]]</f>
        <v>0.1746796231314027</v>
      </c>
      <c r="AJ48">
        <v>2.5061499999999999</v>
      </c>
      <c r="AK48">
        <f>(Table817[[#This Row],[time]]-2)*2</f>
        <v>1.0122999999999998</v>
      </c>
      <c r="AL48">
        <v>83.833699999999993</v>
      </c>
      <c r="AM48">
        <v>10.9206</v>
      </c>
      <c r="AN48">
        <f>Table817[[#This Row],[CFNM]]/Table817[[#This Row],[CAREA]]</f>
        <v>0.13026503661415398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87.747</v>
      </c>
      <c r="D49">
        <v>1.9809600000000001</v>
      </c>
      <c r="E49">
        <f>Table110[[#This Row],[CFNM]]/Table110[[#This Row],[CAREA]]</f>
        <v>2.2575814557762659E-2</v>
      </c>
      <c r="F49">
        <v>2.5507599999999999</v>
      </c>
      <c r="G49">
        <f>(Table211[[#This Row],[time]]-2)*2</f>
        <v>1.1015199999999998</v>
      </c>
      <c r="H49">
        <v>92.609899999999996</v>
      </c>
      <c r="I49">
        <v>5.0595800000000002E-3</v>
      </c>
      <c r="J49">
        <f>Table211[[#This Row],[CFNM]]/Table211[[#This Row],[CAREA]]</f>
        <v>5.4633251952545033E-5</v>
      </c>
      <c r="K49">
        <v>2.5507599999999999</v>
      </c>
      <c r="L49">
        <f>(Table312[[#This Row],[time]]-2)*2</f>
        <v>1.1015199999999998</v>
      </c>
      <c r="M49">
        <v>84.451899999999995</v>
      </c>
      <c r="N49">
        <v>3.50651E-3</v>
      </c>
      <c r="O49">
        <f>Table312[[#This Row],[CFNM]]/Table312[[#This Row],[CAREA]]</f>
        <v>4.1520794677206793E-5</v>
      </c>
      <c r="P49">
        <v>2.5507599999999999</v>
      </c>
      <c r="Q49">
        <f>(Table413[[#This Row],[time]]-2)*2</f>
        <v>1.1015199999999998</v>
      </c>
      <c r="R49">
        <v>80.776499999999999</v>
      </c>
      <c r="S49">
        <v>4.7866200000000001E-3</v>
      </c>
      <c r="T49">
        <f>Table413[[#This Row],[CFNM]]/Table413[[#This Row],[CAREA]]</f>
        <v>5.9257581103414979E-5</v>
      </c>
      <c r="U49">
        <v>2.5507599999999999</v>
      </c>
      <c r="V49">
        <f>(Table514[[#This Row],[time]]-2)*2</f>
        <v>1.1015199999999998</v>
      </c>
      <c r="W49">
        <v>77.019199999999998</v>
      </c>
      <c r="X49">
        <v>6.2420099999999999E-2</v>
      </c>
      <c r="Y49">
        <f>Table514[[#This Row],[CFNM]]/Table514[[#This Row],[CAREA]]</f>
        <v>8.1044856347508155E-4</v>
      </c>
      <c r="Z49">
        <v>2.5507599999999999</v>
      </c>
      <c r="AA49">
        <f>(Table615[[#This Row],[time]]-2)*2</f>
        <v>1.1015199999999998</v>
      </c>
      <c r="AB49">
        <v>78.156700000000001</v>
      </c>
      <c r="AC49">
        <v>4.1875799999999998E-3</v>
      </c>
      <c r="AD49">
        <f>Table615[[#This Row],[CFNM]]/Table615[[#This Row],[CAREA]]</f>
        <v>5.3579283669858114E-5</v>
      </c>
      <c r="AE49">
        <v>2.5507599999999999</v>
      </c>
      <c r="AF49">
        <f>(Table716[[#This Row],[time]]-2)*2</f>
        <v>1.1015199999999998</v>
      </c>
      <c r="AG49">
        <v>77.898300000000006</v>
      </c>
      <c r="AH49">
        <v>13.38</v>
      </c>
      <c r="AI49">
        <f>Table716[[#This Row],[CFNM]]/Table716[[#This Row],[CAREA]]</f>
        <v>0.17176241330041861</v>
      </c>
      <c r="AJ49">
        <v>2.5507599999999999</v>
      </c>
      <c r="AK49">
        <f>(Table817[[#This Row],[time]]-2)*2</f>
        <v>1.1015199999999998</v>
      </c>
      <c r="AL49">
        <v>83.774199999999993</v>
      </c>
      <c r="AM49">
        <v>10.6313</v>
      </c>
      <c r="AN49">
        <f>Table817[[#This Row],[CFNM]]/Table817[[#This Row],[CAREA]]</f>
        <v>0.12690422588338654</v>
      </c>
    </row>
    <row r="50" spans="1:40" x14ac:dyDescent="0.3">
      <c r="A50">
        <v>2.60453</v>
      </c>
      <c r="B50">
        <f>(Table110[[#This Row],[time]]-2)*2</f>
        <v>1.20906</v>
      </c>
      <c r="C50">
        <v>87.304299999999998</v>
      </c>
      <c r="D50">
        <v>2.03477</v>
      </c>
      <c r="E50">
        <f>Table110[[#This Row],[CFNM]]/Table110[[#This Row],[CAREA]]</f>
        <v>2.3306641253638138E-2</v>
      </c>
      <c r="F50">
        <v>2.60453</v>
      </c>
      <c r="G50">
        <f>(Table211[[#This Row],[time]]-2)*2</f>
        <v>1.20906</v>
      </c>
      <c r="H50">
        <v>92.187100000000001</v>
      </c>
      <c r="I50">
        <v>5.16929E-3</v>
      </c>
      <c r="J50">
        <f>Table211[[#This Row],[CFNM]]/Table211[[#This Row],[CAREA]]</f>
        <v>5.6073897540979158E-5</v>
      </c>
      <c r="K50">
        <v>2.60453</v>
      </c>
      <c r="L50">
        <f>(Table312[[#This Row],[time]]-2)*2</f>
        <v>1.20906</v>
      </c>
      <c r="M50">
        <v>83.894099999999995</v>
      </c>
      <c r="N50">
        <v>3.4244800000000001E-3</v>
      </c>
      <c r="O50">
        <f>Table312[[#This Row],[CFNM]]/Table312[[#This Row],[CAREA]]</f>
        <v>4.0819080245213913E-5</v>
      </c>
      <c r="P50">
        <v>2.60453</v>
      </c>
      <c r="Q50">
        <f>(Table413[[#This Row],[time]]-2)*2</f>
        <v>1.20906</v>
      </c>
      <c r="R50">
        <v>80.366299999999995</v>
      </c>
      <c r="S50">
        <v>4.7449700000000003E-3</v>
      </c>
      <c r="T50">
        <f>Table413[[#This Row],[CFNM]]/Table413[[#This Row],[CAREA]]</f>
        <v>5.9041787415869595E-5</v>
      </c>
      <c r="U50">
        <v>2.60453</v>
      </c>
      <c r="V50">
        <f>(Table514[[#This Row],[time]]-2)*2</f>
        <v>1.20906</v>
      </c>
      <c r="W50">
        <v>76.4452</v>
      </c>
      <c r="X50">
        <v>5.3330299999999999E-3</v>
      </c>
      <c r="Y50">
        <f>Table514[[#This Row],[CFNM]]/Table514[[#This Row],[CAREA]]</f>
        <v>6.9762784321317759E-5</v>
      </c>
      <c r="Z50">
        <v>2.60453</v>
      </c>
      <c r="AA50">
        <f>(Table615[[#This Row],[time]]-2)*2</f>
        <v>1.20906</v>
      </c>
      <c r="AB50">
        <v>76.714799999999997</v>
      </c>
      <c r="AC50">
        <v>3.8043700000000001E-3</v>
      </c>
      <c r="AD50">
        <f>Table615[[#This Row],[CFNM]]/Table615[[#This Row],[CAREA]]</f>
        <v>4.9591082815832147E-5</v>
      </c>
      <c r="AE50">
        <v>2.60453</v>
      </c>
      <c r="AF50">
        <f>(Table716[[#This Row],[time]]-2)*2</f>
        <v>1.20906</v>
      </c>
      <c r="AG50">
        <v>78.003200000000007</v>
      </c>
      <c r="AH50">
        <v>12.9444</v>
      </c>
      <c r="AI50">
        <f>Table716[[#This Row],[CFNM]]/Table716[[#This Row],[CAREA]]</f>
        <v>0.16594703807023301</v>
      </c>
      <c r="AJ50">
        <v>2.60453</v>
      </c>
      <c r="AK50">
        <f>(Table817[[#This Row],[time]]-2)*2</f>
        <v>1.20906</v>
      </c>
      <c r="AL50">
        <v>83.691299999999998</v>
      </c>
      <c r="AM50">
        <v>10.010899999999999</v>
      </c>
      <c r="AN50">
        <f>Table817[[#This Row],[CFNM]]/Table817[[#This Row],[CAREA]]</f>
        <v>0.11961697332936637</v>
      </c>
    </row>
    <row r="51" spans="1:40" x14ac:dyDescent="0.3">
      <c r="A51">
        <v>2.65273</v>
      </c>
      <c r="B51">
        <f>(Table110[[#This Row],[time]]-2)*2</f>
        <v>1.3054600000000001</v>
      </c>
      <c r="C51">
        <v>86.322599999999994</v>
      </c>
      <c r="D51">
        <v>2.0544199999999999</v>
      </c>
      <c r="E51">
        <f>Table110[[#This Row],[CFNM]]/Table110[[#This Row],[CAREA]]</f>
        <v>2.3799329491929113E-2</v>
      </c>
      <c r="F51">
        <v>2.65273</v>
      </c>
      <c r="G51">
        <f>(Table211[[#This Row],[time]]-2)*2</f>
        <v>1.3054600000000001</v>
      </c>
      <c r="H51">
        <v>91.948300000000003</v>
      </c>
      <c r="I51">
        <v>5.2726600000000002E-3</v>
      </c>
      <c r="J51">
        <f>Table211[[#This Row],[CFNM]]/Table211[[#This Row],[CAREA]]</f>
        <v>5.7343746431418522E-5</v>
      </c>
      <c r="K51">
        <v>2.65273</v>
      </c>
      <c r="L51">
        <f>(Table312[[#This Row],[time]]-2)*2</f>
        <v>1.3054600000000001</v>
      </c>
      <c r="M51">
        <v>83.325699999999998</v>
      </c>
      <c r="N51">
        <v>3.3551599999999998E-3</v>
      </c>
      <c r="O51">
        <f>Table312[[#This Row],[CFNM]]/Table312[[#This Row],[CAREA]]</f>
        <v>4.0265608329723002E-5</v>
      </c>
      <c r="P51">
        <v>2.65273</v>
      </c>
      <c r="Q51">
        <f>(Table413[[#This Row],[time]]-2)*2</f>
        <v>1.3054600000000001</v>
      </c>
      <c r="R51">
        <v>79.953800000000001</v>
      </c>
      <c r="S51">
        <v>4.69609E-3</v>
      </c>
      <c r="T51">
        <f>Table413[[#This Row],[CFNM]]/Table413[[#This Row],[CAREA]]</f>
        <v>5.8735044488191931E-5</v>
      </c>
      <c r="U51">
        <v>2.65273</v>
      </c>
      <c r="V51">
        <f>(Table514[[#This Row],[time]]-2)*2</f>
        <v>1.3054600000000001</v>
      </c>
      <c r="W51">
        <v>74.717200000000005</v>
      </c>
      <c r="X51">
        <v>4.68951E-3</v>
      </c>
      <c r="Y51">
        <f>Table514[[#This Row],[CFNM]]/Table514[[#This Row],[CAREA]]</f>
        <v>6.2763460086834091E-5</v>
      </c>
      <c r="Z51">
        <v>2.65273</v>
      </c>
      <c r="AA51">
        <f>(Table615[[#This Row],[time]]-2)*2</f>
        <v>1.3054600000000001</v>
      </c>
      <c r="AB51">
        <v>76.456000000000003</v>
      </c>
      <c r="AC51">
        <v>3.6294500000000002E-3</v>
      </c>
      <c r="AD51">
        <f>Table615[[#This Row],[CFNM]]/Table615[[#This Row],[CAREA]]</f>
        <v>4.7471094485717278E-5</v>
      </c>
      <c r="AE51">
        <v>2.65273</v>
      </c>
      <c r="AF51">
        <f>(Table716[[#This Row],[time]]-2)*2</f>
        <v>1.3054600000000001</v>
      </c>
      <c r="AG51">
        <v>78.05</v>
      </c>
      <c r="AH51">
        <v>12.4519</v>
      </c>
      <c r="AI51">
        <f>Table716[[#This Row],[CFNM]]/Table716[[#This Row],[CAREA]]</f>
        <v>0.15953747597693788</v>
      </c>
      <c r="AJ51">
        <v>2.65273</v>
      </c>
      <c r="AK51">
        <f>(Table817[[#This Row],[time]]-2)*2</f>
        <v>1.3054600000000001</v>
      </c>
      <c r="AL51">
        <v>83.59</v>
      </c>
      <c r="AM51">
        <v>9.4085599999999996</v>
      </c>
      <c r="AN51">
        <f>Table817[[#This Row],[CFNM]]/Table817[[#This Row],[CAREA]]</f>
        <v>0.11255604737408779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85.070599999999999</v>
      </c>
      <c r="D52">
        <v>2.1137700000000001</v>
      </c>
      <c r="E52">
        <f>Table110[[#This Row],[CFNM]]/Table110[[#This Row],[CAREA]]</f>
        <v>2.4847244523960102E-2</v>
      </c>
      <c r="F52">
        <v>2.7006199999999998</v>
      </c>
      <c r="G52">
        <f>(Table211[[#This Row],[time]]-2)*2</f>
        <v>1.4012399999999996</v>
      </c>
      <c r="H52">
        <v>91.7072</v>
      </c>
      <c r="I52">
        <v>5.3791999999999998E-3</v>
      </c>
      <c r="J52">
        <f>Table211[[#This Row],[CFNM]]/Table211[[#This Row],[CAREA]]</f>
        <v>5.8656245093078837E-5</v>
      </c>
      <c r="K52">
        <v>2.7006199999999998</v>
      </c>
      <c r="L52">
        <f>(Table312[[#This Row],[time]]-2)*2</f>
        <v>1.4012399999999996</v>
      </c>
      <c r="M52">
        <v>82.764600000000002</v>
      </c>
      <c r="N52">
        <v>3.2764299999999999E-3</v>
      </c>
      <c r="O52">
        <f>Table312[[#This Row],[CFNM]]/Table312[[#This Row],[CAREA]]</f>
        <v>3.9587335648332742E-5</v>
      </c>
      <c r="P52">
        <v>2.7006199999999998</v>
      </c>
      <c r="Q52">
        <f>(Table413[[#This Row],[time]]-2)*2</f>
        <v>1.4012399999999996</v>
      </c>
      <c r="R52">
        <v>79.484200000000001</v>
      </c>
      <c r="S52">
        <v>4.6305000000000001E-3</v>
      </c>
      <c r="T52">
        <f>Table413[[#This Row],[CFNM]]/Table413[[#This Row],[CAREA]]</f>
        <v>5.8256861112019749E-5</v>
      </c>
      <c r="U52">
        <v>2.7006199999999998</v>
      </c>
      <c r="V52">
        <f>(Table514[[#This Row],[time]]-2)*2</f>
        <v>1.4012399999999996</v>
      </c>
      <c r="W52">
        <v>73.651899999999998</v>
      </c>
      <c r="X52">
        <v>4.2643500000000001E-3</v>
      </c>
      <c r="Y52">
        <f>Table514[[#This Row],[CFNM]]/Table514[[#This Row],[CAREA]]</f>
        <v>5.7898710012912091E-5</v>
      </c>
      <c r="Z52">
        <v>2.7006199999999998</v>
      </c>
      <c r="AA52">
        <f>(Table615[[#This Row],[time]]-2)*2</f>
        <v>1.4012399999999996</v>
      </c>
      <c r="AB52">
        <v>76.048000000000002</v>
      </c>
      <c r="AC52">
        <v>3.4550599999999998E-3</v>
      </c>
      <c r="AD52">
        <f>Table615[[#This Row],[CFNM]]/Table615[[#This Row],[CAREA]]</f>
        <v>4.5432621502209128E-5</v>
      </c>
      <c r="AE52">
        <v>2.7006199999999998</v>
      </c>
      <c r="AF52">
        <f>(Table716[[#This Row],[time]]-2)*2</f>
        <v>1.4012399999999996</v>
      </c>
      <c r="AG52">
        <v>78.158699999999996</v>
      </c>
      <c r="AH52">
        <v>11.8354</v>
      </c>
      <c r="AI52">
        <f>Table716[[#This Row],[CFNM]]/Table716[[#This Row],[CAREA]]</f>
        <v>0.15142780010414708</v>
      </c>
      <c r="AJ52">
        <v>2.7006199999999998</v>
      </c>
      <c r="AK52">
        <f>(Table817[[#This Row],[time]]-2)*2</f>
        <v>1.4012399999999996</v>
      </c>
      <c r="AL52">
        <v>83.476699999999994</v>
      </c>
      <c r="AM52">
        <v>8.8798300000000001</v>
      </c>
      <c r="AN52">
        <f>Table817[[#This Row],[CFNM]]/Table817[[#This Row],[CAREA]]</f>
        <v>0.10637495253166453</v>
      </c>
    </row>
    <row r="53" spans="1:40" x14ac:dyDescent="0.3">
      <c r="A53">
        <v>2.75176</v>
      </c>
      <c r="B53">
        <f>(Table110[[#This Row],[time]]-2)*2</f>
        <v>1.50352</v>
      </c>
      <c r="C53">
        <v>84.678799999999995</v>
      </c>
      <c r="D53">
        <v>2.1677200000000001</v>
      </c>
      <c r="E53">
        <f>Table110[[#This Row],[CFNM]]/Table110[[#This Row],[CAREA]]</f>
        <v>2.5599323561505363E-2</v>
      </c>
      <c r="F53">
        <v>2.75176</v>
      </c>
      <c r="G53">
        <f>(Table211[[#This Row],[time]]-2)*2</f>
        <v>1.50352</v>
      </c>
      <c r="H53">
        <v>91.1541</v>
      </c>
      <c r="I53">
        <v>5.4782299999999997E-3</v>
      </c>
      <c r="J53">
        <f>Table211[[#This Row],[CFNM]]/Table211[[#This Row],[CAREA]]</f>
        <v>6.0098558375322663E-5</v>
      </c>
      <c r="K53">
        <v>2.75176</v>
      </c>
      <c r="L53">
        <f>(Table312[[#This Row],[time]]-2)*2</f>
        <v>1.50352</v>
      </c>
      <c r="M53">
        <v>82.286600000000007</v>
      </c>
      <c r="N53">
        <v>3.1982899999999999E-3</v>
      </c>
      <c r="O53">
        <f>Table312[[#This Row],[CFNM]]/Table312[[#This Row],[CAREA]]</f>
        <v>3.8867689271400202E-5</v>
      </c>
      <c r="P53">
        <v>2.75176</v>
      </c>
      <c r="Q53">
        <f>(Table413[[#This Row],[time]]-2)*2</f>
        <v>1.50352</v>
      </c>
      <c r="R53">
        <v>79.045000000000002</v>
      </c>
      <c r="S53">
        <v>4.5581700000000003E-3</v>
      </c>
      <c r="T53">
        <f>Table413[[#This Row],[CFNM]]/Table413[[#This Row],[CAREA]]</f>
        <v>5.7665506989689418E-5</v>
      </c>
      <c r="U53">
        <v>2.75176</v>
      </c>
      <c r="V53">
        <f>(Table514[[#This Row],[time]]-2)*2</f>
        <v>1.50352</v>
      </c>
      <c r="W53">
        <v>73.105999999999995</v>
      </c>
      <c r="X53">
        <v>4.1600300000000003E-3</v>
      </c>
      <c r="Y53">
        <f>Table514[[#This Row],[CFNM]]/Table514[[#This Row],[CAREA]]</f>
        <v>5.6904084480070044E-5</v>
      </c>
      <c r="Z53">
        <v>2.75176</v>
      </c>
      <c r="AA53">
        <f>(Table615[[#This Row],[time]]-2)*2</f>
        <v>1.50352</v>
      </c>
      <c r="AB53">
        <v>75.624099999999999</v>
      </c>
      <c r="AC53">
        <v>3.2978299999999999E-3</v>
      </c>
      <c r="AD53">
        <f>Table615[[#This Row],[CFNM]]/Table615[[#This Row],[CAREA]]</f>
        <v>4.360818839496933E-5</v>
      </c>
      <c r="AE53">
        <v>2.75176</v>
      </c>
      <c r="AF53">
        <f>(Table716[[#This Row],[time]]-2)*2</f>
        <v>1.50352</v>
      </c>
      <c r="AG53">
        <v>78.189899999999994</v>
      </c>
      <c r="AH53">
        <v>11.190300000000001</v>
      </c>
      <c r="AI53">
        <f>Table716[[#This Row],[CFNM]]/Table716[[#This Row],[CAREA]]</f>
        <v>0.14311694988738957</v>
      </c>
      <c r="AJ53">
        <v>2.75176</v>
      </c>
      <c r="AK53">
        <f>(Table817[[#This Row],[time]]-2)*2</f>
        <v>1.50352</v>
      </c>
      <c r="AL53">
        <v>83.387299999999996</v>
      </c>
      <c r="AM53">
        <v>8.3783999999999992</v>
      </c>
      <c r="AN53">
        <f>Table817[[#This Row],[CFNM]]/Table817[[#This Row],[CAREA]]</f>
        <v>0.10047573191601118</v>
      </c>
    </row>
    <row r="54" spans="1:40" x14ac:dyDescent="0.3">
      <c r="A54">
        <v>2.80444</v>
      </c>
      <c r="B54">
        <f>(Table110[[#This Row],[time]]-2)*2</f>
        <v>1.6088800000000001</v>
      </c>
      <c r="C54">
        <v>84.006699999999995</v>
      </c>
      <c r="D54">
        <v>2.2303700000000002</v>
      </c>
      <c r="E54">
        <f>Table110[[#This Row],[CFNM]]/Table110[[#This Row],[CAREA]]</f>
        <v>2.6549906138438963E-2</v>
      </c>
      <c r="F54">
        <v>2.80444</v>
      </c>
      <c r="G54">
        <f>(Table211[[#This Row],[time]]-2)*2</f>
        <v>1.6088800000000001</v>
      </c>
      <c r="H54">
        <v>90.593800000000002</v>
      </c>
      <c r="I54">
        <v>5.5765800000000003E-3</v>
      </c>
      <c r="J54">
        <f>Table211[[#This Row],[CFNM]]/Table211[[#This Row],[CAREA]]</f>
        <v>6.1555868061611283E-5</v>
      </c>
      <c r="K54">
        <v>2.80444</v>
      </c>
      <c r="L54">
        <f>(Table312[[#This Row],[time]]-2)*2</f>
        <v>1.6088800000000001</v>
      </c>
      <c r="M54">
        <v>80.767499999999998</v>
      </c>
      <c r="N54">
        <v>3.10341E-3</v>
      </c>
      <c r="O54">
        <f>Table312[[#This Row],[CFNM]]/Table312[[#This Row],[CAREA]]</f>
        <v>3.8423994799888571E-5</v>
      </c>
      <c r="P54">
        <v>2.80444</v>
      </c>
      <c r="Q54">
        <f>(Table413[[#This Row],[time]]-2)*2</f>
        <v>1.6088800000000001</v>
      </c>
      <c r="R54">
        <v>78.575699999999998</v>
      </c>
      <c r="S54">
        <v>4.4875799999999997E-3</v>
      </c>
      <c r="T54">
        <f>Table413[[#This Row],[CFNM]]/Table413[[#This Row],[CAREA]]</f>
        <v>5.7111549753931556E-5</v>
      </c>
      <c r="U54">
        <v>2.80444</v>
      </c>
      <c r="V54">
        <f>(Table514[[#This Row],[time]]-2)*2</f>
        <v>1.6088800000000001</v>
      </c>
      <c r="W54">
        <v>72.427999999999997</v>
      </c>
      <c r="X54">
        <v>4.0431299999999998E-3</v>
      </c>
      <c r="Y54">
        <f>Table514[[#This Row],[CFNM]]/Table514[[#This Row],[CAREA]]</f>
        <v>5.5822748108466338E-5</v>
      </c>
      <c r="Z54">
        <v>2.80444</v>
      </c>
      <c r="AA54">
        <f>(Table615[[#This Row],[time]]-2)*2</f>
        <v>1.6088800000000001</v>
      </c>
      <c r="AB54">
        <v>73.7273</v>
      </c>
      <c r="AC54">
        <v>3.1338E-3</v>
      </c>
      <c r="AD54">
        <f>Table615[[#This Row],[CFNM]]/Table615[[#This Row],[CAREA]]</f>
        <v>4.2505286372890368E-5</v>
      </c>
      <c r="AE54">
        <v>2.80444</v>
      </c>
      <c r="AF54">
        <f>(Table716[[#This Row],[time]]-2)*2</f>
        <v>1.6088800000000001</v>
      </c>
      <c r="AG54">
        <v>78.207800000000006</v>
      </c>
      <c r="AH54">
        <v>10.4412</v>
      </c>
      <c r="AI54">
        <f>Table716[[#This Row],[CFNM]]/Table716[[#This Row],[CAREA]]</f>
        <v>0.1335058651438859</v>
      </c>
      <c r="AJ54">
        <v>2.80444</v>
      </c>
      <c r="AK54">
        <f>(Table817[[#This Row],[time]]-2)*2</f>
        <v>1.6088800000000001</v>
      </c>
      <c r="AL54">
        <v>83.278999999999996</v>
      </c>
      <c r="AM54">
        <v>7.83277</v>
      </c>
      <c r="AN54">
        <f>Table817[[#This Row],[CFNM]]/Table817[[#This Row],[CAREA]]</f>
        <v>9.4054563575451194E-2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83.444900000000004</v>
      </c>
      <c r="D55">
        <v>2.26389</v>
      </c>
      <c r="E55">
        <f>Table110[[#This Row],[CFNM]]/Table110[[#This Row],[CAREA]]</f>
        <v>2.7130357876874438E-2</v>
      </c>
      <c r="F55">
        <v>2.8583699999999999</v>
      </c>
      <c r="G55">
        <f>(Table211[[#This Row],[time]]-2)*2</f>
        <v>1.7167399999999997</v>
      </c>
      <c r="H55">
        <v>90.317499999999995</v>
      </c>
      <c r="I55">
        <v>5.6619599999999997E-3</v>
      </c>
      <c r="J55">
        <f>Table211[[#This Row],[CFNM]]/Table211[[#This Row],[CAREA]]</f>
        <v>6.2689511999335678E-5</v>
      </c>
      <c r="K55">
        <v>2.8583699999999999</v>
      </c>
      <c r="L55">
        <f>(Table312[[#This Row],[time]]-2)*2</f>
        <v>1.7167399999999997</v>
      </c>
      <c r="M55">
        <v>80.312700000000007</v>
      </c>
      <c r="N55">
        <v>3.0092500000000002E-3</v>
      </c>
      <c r="O55">
        <f>Table312[[#This Row],[CFNM]]/Table312[[#This Row],[CAREA]]</f>
        <v>3.746916739195669E-5</v>
      </c>
      <c r="P55">
        <v>2.8583699999999999</v>
      </c>
      <c r="Q55">
        <f>(Table413[[#This Row],[time]]-2)*2</f>
        <v>1.7167399999999997</v>
      </c>
      <c r="R55">
        <v>78.144900000000007</v>
      </c>
      <c r="S55">
        <v>4.4286500000000001E-3</v>
      </c>
      <c r="T55">
        <f>Table413[[#This Row],[CFNM]]/Table413[[#This Row],[CAREA]]</f>
        <v>5.6672284435708536E-5</v>
      </c>
      <c r="U55">
        <v>2.8583699999999999</v>
      </c>
      <c r="V55">
        <f>(Table514[[#This Row],[time]]-2)*2</f>
        <v>1.7167399999999997</v>
      </c>
      <c r="W55">
        <v>71.6845</v>
      </c>
      <c r="X55">
        <v>3.9367500000000001E-3</v>
      </c>
      <c r="Y55">
        <f>Table514[[#This Row],[CFNM]]/Table514[[#This Row],[CAREA]]</f>
        <v>5.4917729774218977E-5</v>
      </c>
      <c r="Z55">
        <v>2.8583699999999999</v>
      </c>
      <c r="AA55">
        <f>(Table615[[#This Row],[time]]-2)*2</f>
        <v>1.7167399999999997</v>
      </c>
      <c r="AB55">
        <v>73.388300000000001</v>
      </c>
      <c r="AC55">
        <v>2.9872599999999998E-3</v>
      </c>
      <c r="AD55">
        <f>Table615[[#This Row],[CFNM]]/Table615[[#This Row],[CAREA]]</f>
        <v>4.0704853498445932E-5</v>
      </c>
      <c r="AE55">
        <v>2.8583699999999999</v>
      </c>
      <c r="AF55">
        <f>(Table716[[#This Row],[time]]-2)*2</f>
        <v>1.7167399999999997</v>
      </c>
      <c r="AG55">
        <v>78.234700000000004</v>
      </c>
      <c r="AH55">
        <v>9.69651</v>
      </c>
      <c r="AI55">
        <f>Table716[[#This Row],[CFNM]]/Table716[[#This Row],[CAREA]]</f>
        <v>0.12394129459178599</v>
      </c>
      <c r="AJ55">
        <v>2.8583699999999999</v>
      </c>
      <c r="AK55">
        <f>(Table817[[#This Row],[time]]-2)*2</f>
        <v>1.7167399999999997</v>
      </c>
      <c r="AL55">
        <v>83.154700000000005</v>
      </c>
      <c r="AM55">
        <v>7.3036300000000001</v>
      </c>
      <c r="AN55">
        <f>Table817[[#This Row],[CFNM]]/Table817[[#This Row],[CAREA]]</f>
        <v>8.7831836324344867E-2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82.626999999999995</v>
      </c>
      <c r="D56">
        <v>2.3197299999999998</v>
      </c>
      <c r="E56">
        <f>Table110[[#This Row],[CFNM]]/Table110[[#This Row],[CAREA]]</f>
        <v>2.8074721338061409E-2</v>
      </c>
      <c r="F56">
        <v>2.9134199999999999</v>
      </c>
      <c r="G56">
        <f>(Table211[[#This Row],[time]]-2)*2</f>
        <v>1.8268399999999998</v>
      </c>
      <c r="H56">
        <v>89.701400000000007</v>
      </c>
      <c r="I56">
        <v>5.73115E-3</v>
      </c>
      <c r="J56">
        <f>Table211[[#This Row],[CFNM]]/Table211[[#This Row],[CAREA]]</f>
        <v>6.3891421984495214E-5</v>
      </c>
      <c r="K56">
        <v>2.9134199999999999</v>
      </c>
      <c r="L56">
        <f>(Table312[[#This Row],[time]]-2)*2</f>
        <v>1.8268399999999998</v>
      </c>
      <c r="M56">
        <v>79.879300000000001</v>
      </c>
      <c r="N56">
        <v>2.9206499999999999E-3</v>
      </c>
      <c r="O56">
        <f>Table312[[#This Row],[CFNM]]/Table312[[#This Row],[CAREA]]</f>
        <v>3.656328986358168E-5</v>
      </c>
      <c r="P56">
        <v>2.9134199999999999</v>
      </c>
      <c r="Q56">
        <f>(Table413[[#This Row],[time]]-2)*2</f>
        <v>1.8268399999999998</v>
      </c>
      <c r="R56">
        <v>77.712400000000002</v>
      </c>
      <c r="S56">
        <v>4.3674999999999999E-3</v>
      </c>
      <c r="T56">
        <f>Table413[[#This Row],[CFNM]]/Table413[[#This Row],[CAREA]]</f>
        <v>5.6200812225590764E-5</v>
      </c>
      <c r="U56">
        <v>2.9134199999999999</v>
      </c>
      <c r="V56">
        <f>(Table514[[#This Row],[time]]-2)*2</f>
        <v>1.8268399999999998</v>
      </c>
      <c r="W56">
        <v>70.716999999999999</v>
      </c>
      <c r="X56">
        <v>3.8405800000000001E-3</v>
      </c>
      <c r="Y56">
        <f>Table514[[#This Row],[CFNM]]/Table514[[#This Row],[CAREA]]</f>
        <v>5.4309147729683105E-5</v>
      </c>
      <c r="Z56">
        <v>2.9134199999999999</v>
      </c>
      <c r="AA56">
        <f>(Table615[[#This Row],[time]]-2)*2</f>
        <v>1.8268399999999998</v>
      </c>
      <c r="AB56">
        <v>72.4011</v>
      </c>
      <c r="AC56">
        <v>2.8586200000000001E-3</v>
      </c>
      <c r="AD56">
        <f>Table615[[#This Row],[CFNM]]/Table615[[#This Row],[CAREA]]</f>
        <v>3.9483101776077991E-5</v>
      </c>
      <c r="AE56">
        <v>2.9134199999999999</v>
      </c>
      <c r="AF56">
        <f>(Table716[[#This Row],[time]]-2)*2</f>
        <v>1.8268399999999998</v>
      </c>
      <c r="AG56">
        <v>78.241799999999998</v>
      </c>
      <c r="AH56">
        <v>9.0820100000000004</v>
      </c>
      <c r="AI56">
        <f>Table716[[#This Row],[CFNM]]/Table716[[#This Row],[CAREA]]</f>
        <v>0.11607618945371911</v>
      </c>
      <c r="AJ56">
        <v>2.9134199999999999</v>
      </c>
      <c r="AK56">
        <f>(Table817[[#This Row],[time]]-2)*2</f>
        <v>1.8268399999999998</v>
      </c>
      <c r="AL56">
        <v>83.025400000000005</v>
      </c>
      <c r="AM56">
        <v>6.8212200000000003</v>
      </c>
      <c r="AN56">
        <f>Table817[[#This Row],[CFNM]]/Table817[[#This Row],[CAREA]]</f>
        <v>8.2158231095544251E-2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81.599699999999999</v>
      </c>
      <c r="D57">
        <v>2.3627400000000001</v>
      </c>
      <c r="E57">
        <f>Table110[[#This Row],[CFNM]]/Table110[[#This Row],[CAREA]]</f>
        <v>2.8955253511961442E-2</v>
      </c>
      <c r="F57">
        <v>2.9619599999999999</v>
      </c>
      <c r="G57">
        <f>(Table211[[#This Row],[time]]-2)*2</f>
        <v>1.9239199999999999</v>
      </c>
      <c r="H57">
        <v>89.364800000000002</v>
      </c>
      <c r="I57">
        <v>5.7997400000000003E-3</v>
      </c>
      <c r="J57">
        <f>Table211[[#This Row],[CFNM]]/Table211[[#This Row],[CAREA]]</f>
        <v>6.4899602528064744E-5</v>
      </c>
      <c r="K57">
        <v>2.9619599999999999</v>
      </c>
      <c r="L57">
        <f>(Table312[[#This Row],[time]]-2)*2</f>
        <v>1.9239199999999999</v>
      </c>
      <c r="M57">
        <v>79.475800000000007</v>
      </c>
      <c r="N57">
        <v>2.8253800000000002E-3</v>
      </c>
      <c r="O57">
        <f>Table312[[#This Row],[CFNM]]/Table312[[#This Row],[CAREA]]</f>
        <v>3.5550192637255618E-5</v>
      </c>
      <c r="P57">
        <v>2.9619599999999999</v>
      </c>
      <c r="Q57">
        <f>(Table413[[#This Row],[time]]-2)*2</f>
        <v>1.9239199999999999</v>
      </c>
      <c r="R57">
        <v>77.279300000000006</v>
      </c>
      <c r="S57">
        <v>4.2969499999999999E-3</v>
      </c>
      <c r="T57">
        <f>Table413[[#This Row],[CFNM]]/Table413[[#This Row],[CAREA]]</f>
        <v>5.5602858721546386E-5</v>
      </c>
      <c r="U57">
        <v>2.9619599999999999</v>
      </c>
      <c r="V57">
        <f>(Table514[[#This Row],[time]]-2)*2</f>
        <v>1.9239199999999999</v>
      </c>
      <c r="W57">
        <v>70.266800000000003</v>
      </c>
      <c r="X57">
        <v>3.7340099999999998E-3</v>
      </c>
      <c r="Y57">
        <f>Table514[[#This Row],[CFNM]]/Table514[[#This Row],[CAREA]]</f>
        <v>5.3140458936510549E-5</v>
      </c>
      <c r="Z57">
        <v>2.9619599999999999</v>
      </c>
      <c r="AA57">
        <f>(Table615[[#This Row],[time]]-2)*2</f>
        <v>1.9239199999999999</v>
      </c>
      <c r="AB57">
        <v>70.699399999999997</v>
      </c>
      <c r="AC57">
        <v>2.72324E-3</v>
      </c>
      <c r="AD57">
        <f>Table615[[#This Row],[CFNM]]/Table615[[#This Row],[CAREA]]</f>
        <v>3.8518573000619527E-5</v>
      </c>
      <c r="AE57">
        <v>2.9619599999999999</v>
      </c>
      <c r="AF57">
        <f>(Table716[[#This Row],[time]]-2)*2</f>
        <v>1.9239199999999999</v>
      </c>
      <c r="AG57">
        <v>78.150400000000005</v>
      </c>
      <c r="AH57">
        <v>8.4167199999999998</v>
      </c>
      <c r="AI57">
        <f>Table716[[#This Row],[CFNM]]/Table716[[#This Row],[CAREA]]</f>
        <v>0.10769900090082711</v>
      </c>
      <c r="AJ57">
        <v>2.9619599999999999</v>
      </c>
      <c r="AK57">
        <f>(Table817[[#This Row],[time]]-2)*2</f>
        <v>1.9239199999999999</v>
      </c>
      <c r="AL57">
        <v>82.907799999999995</v>
      </c>
      <c r="AM57">
        <v>6.2453799999999999</v>
      </c>
      <c r="AN57">
        <f>Table817[[#This Row],[CFNM]]/Table817[[#This Row],[CAREA]]</f>
        <v>7.5329221134802754E-2</v>
      </c>
    </row>
    <row r="58" spans="1:40" x14ac:dyDescent="0.3">
      <c r="A58">
        <v>3</v>
      </c>
      <c r="B58">
        <f>(Table110[[#This Row],[time]]-2)*2</f>
        <v>2</v>
      </c>
      <c r="C58">
        <v>80.891599999999997</v>
      </c>
      <c r="D58">
        <v>2.3790100000000001</v>
      </c>
      <c r="E58">
        <f>Table110[[#This Row],[CFNM]]/Table110[[#This Row],[CAREA]]</f>
        <v>2.9409852197261523E-2</v>
      </c>
      <c r="F58">
        <v>3</v>
      </c>
      <c r="G58">
        <f>(Table211[[#This Row],[time]]-2)*2</f>
        <v>2</v>
      </c>
      <c r="H58">
        <v>88.776899999999998</v>
      </c>
      <c r="I58">
        <v>5.8590600000000001E-3</v>
      </c>
      <c r="J58">
        <f>Table211[[#This Row],[CFNM]]/Table211[[#This Row],[CAREA]]</f>
        <v>6.5997573693156672E-5</v>
      </c>
      <c r="K58">
        <v>3</v>
      </c>
      <c r="L58">
        <f>(Table312[[#This Row],[time]]-2)*2</f>
        <v>2</v>
      </c>
      <c r="M58">
        <v>78.644499999999994</v>
      </c>
      <c r="N58">
        <v>2.7241100000000001E-3</v>
      </c>
      <c r="O58">
        <f>Table312[[#This Row],[CFNM]]/Table312[[#This Row],[CAREA]]</f>
        <v>3.4638277311191503E-5</v>
      </c>
      <c r="P58">
        <v>3</v>
      </c>
      <c r="Q58">
        <f>(Table413[[#This Row],[time]]-2)*2</f>
        <v>2</v>
      </c>
      <c r="R58">
        <v>76.901899999999998</v>
      </c>
      <c r="S58">
        <v>4.2188700000000004E-3</v>
      </c>
      <c r="T58">
        <f>Table413[[#This Row],[CFNM]]/Table413[[#This Row],[CAREA]]</f>
        <v>5.4860413071718649E-5</v>
      </c>
      <c r="U58">
        <v>3</v>
      </c>
      <c r="V58">
        <f>(Table514[[#This Row],[time]]-2)*2</f>
        <v>2</v>
      </c>
      <c r="W58">
        <v>69.798900000000003</v>
      </c>
      <c r="X58">
        <v>3.6228100000000002E-3</v>
      </c>
      <c r="Y58">
        <f>Table514[[#This Row],[CFNM]]/Table514[[#This Row],[CAREA]]</f>
        <v>5.1903540027135098E-5</v>
      </c>
      <c r="Z58">
        <v>3</v>
      </c>
      <c r="AA58">
        <f>(Table615[[#This Row],[time]]-2)*2</f>
        <v>2</v>
      </c>
      <c r="AB58">
        <v>70.259100000000004</v>
      </c>
      <c r="AC58">
        <v>2.5868499999999999E-3</v>
      </c>
      <c r="AD58">
        <f>Table615[[#This Row],[CFNM]]/Table615[[#This Row],[CAREA]]</f>
        <v>3.6818718144695843E-5</v>
      </c>
      <c r="AE58">
        <v>3</v>
      </c>
      <c r="AF58">
        <f>(Table716[[#This Row],[time]]-2)*2</f>
        <v>2</v>
      </c>
      <c r="AG58">
        <v>77.994399999999999</v>
      </c>
      <c r="AH58">
        <v>7.67075</v>
      </c>
      <c r="AI58">
        <f>Table716[[#This Row],[CFNM]]/Table716[[#This Row],[CAREA]]</f>
        <v>9.8350009744289341E-2</v>
      </c>
      <c r="AJ58">
        <v>3</v>
      </c>
      <c r="AK58">
        <f>(Table817[[#This Row],[time]]-2)*2</f>
        <v>2</v>
      </c>
      <c r="AL58">
        <v>82.813100000000006</v>
      </c>
      <c r="AM58">
        <v>5.6662800000000004</v>
      </c>
      <c r="AN58">
        <f>Table817[[#This Row],[CFNM]]/Table817[[#This Row],[CAREA]]</f>
        <v>6.8422508033149351E-2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1EEF6C-47B6-46EA-9463-E5CCAC734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AD2C34-B7BD-4256-884A-4AD23A752F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58B24-3699-4941-91F0-D2C38E1F01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2020-12-15T19:02:58Z</dcterms:created>
  <dcterms:modified xsi:type="dcterms:W3CDTF">2020-12-15T19:57:07Z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