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SlideSlideNoTether/"/>
    </mc:Choice>
  </mc:AlternateContent>
  <xr:revisionPtr revIDLastSave="37" documentId="8_{C709AB87-B9E3-47A1-A77F-8F45FD04C321}" xr6:coauthVersionLast="45" xr6:coauthVersionMax="45" xr10:uidLastSave="{858AFCA6-350B-4618-AD1A-513EF14BE68B}"/>
  <bookViews>
    <workbookView xWindow="2304" yWindow="2304" windowWidth="17280" windowHeight="9024" xr2:uid="{250A6D55-0B3A-41BC-9685-EE56EB8A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6" i="1" l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7" i="1"/>
  <c r="AK37" i="1"/>
  <c r="AI37" i="1"/>
  <c r="AF37" i="1"/>
  <c r="AD37" i="1"/>
  <c r="AA37" i="1"/>
  <c r="Y37" i="1"/>
  <c r="V37" i="1"/>
  <c r="T37" i="1"/>
  <c r="Q37" i="1"/>
  <c r="O37" i="1"/>
  <c r="L37" i="1"/>
  <c r="J37" i="1"/>
  <c r="G37" i="1"/>
  <c r="E37" i="1"/>
  <c r="B37" i="1"/>
  <c r="AN36" i="1"/>
  <c r="AK36" i="1"/>
  <c r="AI36" i="1"/>
  <c r="AF36" i="1"/>
  <c r="AD36" i="1"/>
  <c r="AA36" i="1"/>
  <c r="Y36" i="1"/>
  <c r="V36" i="1"/>
  <c r="T36" i="1"/>
  <c r="Q36" i="1"/>
  <c r="O36" i="1"/>
  <c r="L36" i="1"/>
  <c r="J36" i="1"/>
  <c r="G36" i="1"/>
  <c r="E36" i="1"/>
  <c r="B36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  <c r="AN9" i="1"/>
  <c r="AK9" i="1"/>
  <c r="AI9" i="1"/>
  <c r="AF9" i="1"/>
  <c r="AD9" i="1"/>
  <c r="AA9" i="1"/>
  <c r="Y9" i="1"/>
  <c r="V9" i="1"/>
  <c r="T9" i="1"/>
  <c r="Q9" i="1"/>
  <c r="O9" i="1"/>
  <c r="L9" i="1"/>
  <c r="J9" i="1"/>
  <c r="G9" i="1"/>
  <c r="E9" i="1"/>
  <c r="B9" i="1"/>
  <c r="AN8" i="1"/>
  <c r="AK8" i="1"/>
  <c r="AI8" i="1"/>
  <c r="AF8" i="1"/>
  <c r="AD8" i="1"/>
  <c r="AA8" i="1"/>
  <c r="Y8" i="1"/>
  <c r="V8" i="1"/>
  <c r="T8" i="1"/>
  <c r="Q8" i="1"/>
  <c r="O8" i="1"/>
  <c r="L8" i="1"/>
  <c r="J8" i="1"/>
  <c r="G8" i="1"/>
  <c r="E8" i="1"/>
  <c r="B8" i="1"/>
  <c r="AN7" i="1"/>
  <c r="AK7" i="1"/>
  <c r="AI7" i="1"/>
  <c r="AF7" i="1"/>
  <c r="AD7" i="1"/>
  <c r="AA7" i="1"/>
  <c r="Y7" i="1"/>
  <c r="V7" i="1"/>
  <c r="T7" i="1"/>
  <c r="Q7" i="1"/>
  <c r="O7" i="1"/>
  <c r="L7" i="1"/>
  <c r="J7" i="1"/>
  <c r="G7" i="1"/>
  <c r="E7" i="1"/>
  <c r="B7" i="1"/>
</calcChain>
</file>

<file path=xl/sharedStrings.xml><?xml version="1.0" encoding="utf-8"?>
<sst xmlns="http://schemas.openxmlformats.org/spreadsheetml/2006/main" count="107" uniqueCount="22">
  <si>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</si>
  <si>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</si>
  <si>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</si>
  <si>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</si>
  <si>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</si>
  <si>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</si>
  <si>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</si>
  <si>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</si>
  <si>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</si>
  <si>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</si>
  <si>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</si>
  <si>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</si>
  <si>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</si>
  <si>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</si>
  <si>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</si>
  <si>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</si>
  <si>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>moment is negative bc of rotation</t>
  </si>
  <si>
    <t xml:space="preserve">CAREA </t>
  </si>
  <si>
    <t>6P slide slide No tether</t>
  </si>
  <si>
    <t>S2_6P_SlideSlide_NoTether.odb</t>
  </si>
  <si>
    <t>6N slide slide No tether</t>
  </si>
  <si>
    <t>S2_6N_SlideSlide_NoTether.odb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</si>
</sst>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50A8F-66C6-4501-A95E-07FD5181F31D}" name="Table1" displayName="Table1" ref="A6:E27" totalsRowShown="0">
  <autoFilter ref="A6:E27" xr:uid="{5C28A3F1-A84F-4099-AABD-91C4549FA4FB}"/>
  <tableColumns count="5">
    <tableColumn id="1" xr3:uid="{00FC100F-DD49-4112-9743-764CC7E45D8A}" name="time"/>
    <tableColumn id="2" xr3:uid="{A02EB463-7678-4944-A604-2712A88C68FD}" name="moment" dataDxfId="31">
      <calculatedColumnFormula>(Table1[[#This Row],[time]]-2)*2</calculatedColumnFormula>
    </tableColumn>
    <tableColumn id="3" xr3:uid="{4F6F1202-A7F0-42C8-95CF-A05BFFD0E7A5}" name="CAREA"/>
    <tableColumn id="4" xr3:uid="{21E04C96-8922-478A-B0C5-11F8844DAAE9}" name="CFNM"/>
    <tableColumn id="5" xr3:uid="{6334FA4D-6C6E-49DE-A75C-1F10A1A75F15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D7CEA-77C3-453C-80E2-7A450BEC7C13}" name="Table2" displayName="Table2" ref="F6:J27" totalsRowShown="0">
  <autoFilter ref="F6:J27" xr:uid="{EB2FF164-EED2-4D25-95AD-E6DE529F201C}"/>
  <tableColumns count="5">
    <tableColumn id="1" xr3:uid="{0252BE82-6E65-40BB-865F-D975E52EF1B6}" name="time"/>
    <tableColumn id="2" xr3:uid="{D8F0B686-3E7C-4A4A-97CC-0C95A1FFA066}" name="moment" dataDxfId="29">
      <calculatedColumnFormula>(Table2[[#This Row],[time]]-2)*2</calculatedColumnFormula>
    </tableColumn>
    <tableColumn id="3" xr3:uid="{58E46E64-0AC7-4594-8302-0A31B0372AE4}" name="CAREA"/>
    <tableColumn id="4" xr3:uid="{1CBB9A41-C07E-4BD8-A6A4-C9A7CAAB44C8}" name="CFNM"/>
    <tableColumn id="5" xr3:uid="{ADF00820-D592-4C42-A7C0-973A27850DA5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D3F1D-0C6A-4DC3-A327-388689A2C433}" name="Table3" displayName="Table3" ref="K6:O27" totalsRowShown="0">
  <autoFilter ref="K6:O27" xr:uid="{2CC507A2-C414-4387-9A8C-5376C44D75E1}"/>
  <tableColumns count="5">
    <tableColumn id="1" xr3:uid="{530514C4-0ADA-4B25-9267-75A1B11D5C5A}" name="time"/>
    <tableColumn id="2" xr3:uid="{98D05D42-7D92-4CD4-903B-A259719B674E}" name="moment" dataDxfId="27">
      <calculatedColumnFormula>(Table3[[#This Row],[time]]-2)*2</calculatedColumnFormula>
    </tableColumn>
    <tableColumn id="3" xr3:uid="{2DFD9B6D-725F-4A94-A24E-C0CE4210271E}" name="CAREA"/>
    <tableColumn id="4" xr3:uid="{0478EA91-5512-4AA9-9A75-9541FBF214D0}" name="CFNM"/>
    <tableColumn id="5" xr3:uid="{3B80BE0D-E5E4-412A-8283-BF14A7056F11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2BD17-5D9B-4126-85BA-3F6E3530AE07}" name="Table4" displayName="Table4" ref="P6:T27" totalsRowShown="0">
  <autoFilter ref="P6:T27" xr:uid="{4EC32C0D-C45B-41F8-8ECE-A77BE723C82B}"/>
  <tableColumns count="5">
    <tableColumn id="1" xr3:uid="{570DE35F-39CF-48FE-9DEB-2FAB9E4B779E}" name="time"/>
    <tableColumn id="2" xr3:uid="{3B70F6CB-8E8C-4C2D-A5A4-9E4CC392708D}" name="moment" dataDxfId="25">
      <calculatedColumnFormula>(Table4[[#This Row],[time]]-2)*2</calculatedColumnFormula>
    </tableColumn>
    <tableColumn id="3" xr3:uid="{434081C6-9873-4662-88FF-72B45447428C}" name="CAREA"/>
    <tableColumn id="4" xr3:uid="{A586A522-9A23-41CC-BDD7-EB3622E9BA55}" name="CFNM"/>
    <tableColumn id="5" xr3:uid="{1735FB85-C719-4623-B115-7237C94D1DA8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EE99E-C6C9-4278-8961-4E2D7D701A40}" name="Table5" displayName="Table5" ref="U6:Y27" totalsRowShown="0">
  <autoFilter ref="U6:Y27" xr:uid="{B4F9FE78-3DCF-4CB6-A09F-7971EA2D03D6}"/>
  <tableColumns count="5">
    <tableColumn id="1" xr3:uid="{516C1F6B-DFC5-407A-B5A7-EB9DC4105570}" name="time"/>
    <tableColumn id="2" xr3:uid="{D5F2FF37-7FE3-4A7C-AE46-5A19F8FB10A3}" name="moment" dataDxfId="23">
      <calculatedColumnFormula>(Table5[[#This Row],[time]]-2)*2</calculatedColumnFormula>
    </tableColumn>
    <tableColumn id="3" xr3:uid="{51A1DAE2-9529-4EBC-9CAF-D2EA0AB1F943}" name="CAREA"/>
    <tableColumn id="4" xr3:uid="{8DD38B6F-8A1A-40E0-ACB7-10BE4D52E77C}" name="CFNM"/>
    <tableColumn id="5" xr3:uid="{E674ACA5-07E5-4D81-A0D3-0C854E08C1FC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EAD832-26B6-4526-8C7A-E3FEE0F1E4ED}" name="Table6" displayName="Table6" ref="Z6:AD27" totalsRowShown="0">
  <autoFilter ref="Z6:AD27" xr:uid="{67E6B962-3ABF-41FB-B19F-12DB9C6B72E7}"/>
  <tableColumns count="5">
    <tableColumn id="1" xr3:uid="{62591707-97FC-4A9E-9E6A-0C27FC996060}" name="time"/>
    <tableColumn id="2" xr3:uid="{8DEBEC66-4C41-4192-9784-4A306592E064}" name="moment" dataDxfId="21">
      <calculatedColumnFormula>(Table6[[#This Row],[time]]-2)*2</calculatedColumnFormula>
    </tableColumn>
    <tableColumn id="3" xr3:uid="{78141B48-A03A-4C07-8C6E-CF8133BE7DA2}" name="CAREA"/>
    <tableColumn id="4" xr3:uid="{D2011B04-DADB-4211-9DAD-C4A3A18538C5}" name="CFNM"/>
    <tableColumn id="5" xr3:uid="{B1A5740E-4B03-42B3-8FCF-F4F4646BC1B3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4691-958C-4784-94B2-3F461BA287E4}" name="Table7" displayName="Table7" ref="AE6:AI27" totalsRowShown="0">
  <autoFilter ref="AE6:AI27" xr:uid="{A4944FA1-C541-4632-A800-F01D297A54A7}"/>
  <tableColumns count="5">
    <tableColumn id="1" xr3:uid="{3F27FFCE-4BAD-482A-9A95-9B600DD88CDA}" name="time"/>
    <tableColumn id="2" xr3:uid="{41B08A08-BE05-43A5-B73D-BE4760996949}" name="moment" dataDxfId="19">
      <calculatedColumnFormula>(Table7[[#This Row],[time]]-2)*2</calculatedColumnFormula>
    </tableColumn>
    <tableColumn id="3" xr3:uid="{C09D47A7-FA3A-444D-BDBB-221C5608D4DE}" name="CAREA"/>
    <tableColumn id="4" xr3:uid="{A2DB8861-302A-4E93-9B99-6493F8A81E25}" name="CFNM"/>
    <tableColumn id="5" xr3:uid="{CBBF7289-C3A5-42E7-A1A9-973B6A8811F5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8E178-74F5-41FB-847E-54A12B51731E}" name="Table8" displayName="Table8" ref="AJ6:AN27" totalsRowShown="0">
  <autoFilter ref="AJ6:AN27" xr:uid="{ED5A5ECA-0DC4-418D-A9A3-9F97F53ED6A7}"/>
  <tableColumns count="5">
    <tableColumn id="1" xr3:uid="{DE3B86A4-3202-4346-AFD8-3BFEF30ED060}" name="time"/>
    <tableColumn id="2" xr3:uid="{595631C8-EA50-4093-BC2E-BBA0BE56C770}" name="moment" dataDxfId="17">
      <calculatedColumnFormula>(Table8[[#This Row],[time]]-2)*2</calculatedColumnFormula>
    </tableColumn>
    <tableColumn id="3" xr3:uid="{31ED1F78-B784-4562-8711-4DCADB8CE2E4}" name="CAREA"/>
    <tableColumn id="4" xr3:uid="{61E8BD0C-0B85-4930-8CFD-4571A150165C}" name="CFNM"/>
    <tableColumn id="5" xr3:uid="{DD8230BB-F467-4D93-8E77-A8A2590BA7ED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BFF675-F54A-48C6-A543-3BD8FDF3DDD5}" name="Table219" displayName="Table219" ref="A35:E56" totalsRowShown="0">
  <autoFilter ref="A35:E56" xr:uid="{B9538E03-58B3-4862-8688-74D868D0EA08}"/>
  <tableColumns count="5">
    <tableColumn id="1" xr3:uid="{60401C9A-D194-4C28-9B99-55F472F841BB}" name="time"/>
    <tableColumn id="5" xr3:uid="{EDFDDA34-B491-45A1-B6CE-EB1837B9594F}" name="moment" dataDxfId="15">
      <calculatedColumnFormula>-(Table219[[#This Row],[time]]-2)*2</calculatedColumnFormula>
    </tableColumn>
    <tableColumn id="2" xr3:uid="{9149C78B-2721-48C0-B825-27C59D4BC434}" name="CAREA "/>
    <tableColumn id="3" xr3:uid="{60705E5D-5E49-48A8-9223-CBDE69BC7C9E}" name="CFNM"/>
    <tableColumn id="4" xr3:uid="{D9FBE24E-67DE-49D7-A24C-60568B1815C8}" name="CFNM/Total area contact" dataDxfId="14">
      <calculatedColumnFormula>Table219[[#This Row],[CFNM]]/Table219[[#This Row],[CAREA 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A5A998-96EE-4D49-9BC9-5839A277A09B}" name="Table320" displayName="Table320" ref="F35:J56" totalsRowShown="0">
  <autoFilter ref="F35:J56" xr:uid="{E380C370-7367-435D-B84E-3D83A007EC0D}"/>
  <tableColumns count="5">
    <tableColumn id="1" xr3:uid="{7C9C5DF4-AF01-4A00-8A43-DA58880A4E59}" name="time"/>
    <tableColumn id="5" xr3:uid="{87FF3ACD-9909-4A3D-893B-C3DEA24E21C9}" name="moment" dataDxfId="13">
      <calculatedColumnFormula>-(Table320[[#This Row],[time]]-2)*2</calculatedColumnFormula>
    </tableColumn>
    <tableColumn id="2" xr3:uid="{C6DBA351-C8A7-484A-B312-8C8345B1D224}" name="CAREA "/>
    <tableColumn id="3" xr3:uid="{CAB70BE1-DE5D-4BF7-A26A-B5D5AF6EA902}" name="CFNM"/>
    <tableColumn id="4" xr3:uid="{052510AF-EFFF-4972-B9AF-1B7CEFF784E7}" name="CFNM/Total area contact" dataDxfId="12">
      <calculatedColumnFormula>Table320[[#This Row],[CFNM]]/Table320[[#This Row],[CAREA 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E5BBC1-5211-4986-A635-D9118A9DEE34}" name="Table421" displayName="Table421" ref="K35:O56" totalsRowShown="0">
  <autoFilter ref="K35:O56" xr:uid="{4735B791-0226-4B2C-A01D-55C9560EAF27}"/>
  <tableColumns count="5">
    <tableColumn id="1" xr3:uid="{0DA998B9-A764-42A5-A5BF-33E0982D935D}" name="time"/>
    <tableColumn id="5" xr3:uid="{1DD840E0-9A44-4CEE-AB97-AAC3A95D83A3}" name="moment" dataDxfId="11">
      <calculatedColumnFormula>-(Table421[[#This Row],[time]]-2)*2</calculatedColumnFormula>
    </tableColumn>
    <tableColumn id="2" xr3:uid="{5B436E13-C5E1-4F61-BB17-8FABFAE678D1}" name="CAREA"/>
    <tableColumn id="3" xr3:uid="{1C6025DF-3B8F-4968-B33A-9AFE4454580C}" name="CFNM"/>
    <tableColumn id="4" xr3:uid="{003281F9-ECE3-4632-8CB2-9FF96A5174C4}" name="CFNM/Total area contact" dataDxfId="10">
      <calculatedColumnFormula>Table421[[#This Row],[CFNM]]/Table421[[#This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BC9CD7-B369-45E1-87FE-E6F1C7E822AE}" name="Table622" displayName="Table622" ref="U35:Y56" totalsRowShown="0">
  <autoFilter ref="U35:Y56" xr:uid="{E170D913-47E0-4044-95EF-17D462DEDBEB}"/>
  <tableColumns count="5">
    <tableColumn id="1" xr3:uid="{0597AA55-7282-4AB4-ABB1-0E207D6F090D}" name="time"/>
    <tableColumn id="5" xr3:uid="{6A44B1A8-36C1-460D-95D8-C6B0D1C4EDF9}" name="moment" dataDxfId="9">
      <calculatedColumnFormula>-(Table622[[#This Row],[time]]-2)*2</calculatedColumnFormula>
    </tableColumn>
    <tableColumn id="2" xr3:uid="{A6C2E8D4-A927-4DA6-9E8A-16D21A401F19}" name="CAREA"/>
    <tableColumn id="3" xr3:uid="{ED012548-A55B-466A-B7CC-B533DBB5BF1B}" name="CFNM"/>
    <tableColumn id="4" xr3:uid="{E2E68785-D6DC-4B41-96AC-066B2338898C}" name="CFNM/Total area contact" dataDxfId="8">
      <calculatedColumnFormula>Table622[[#This Row],[CFNM]]/Table622[[#This Row],[CAREA]]</calculatedColumnFormula>
    </tableColumn>
  </tableColumns>
  <tableStyleInfo name="TableStyleLight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5E95BB-2329-4CD1-A5DB-3627E1409A23}" name="Table723" displayName="Table723" ref="Z35:AD56" totalsRowShown="0">
  <autoFilter ref="Z35:AD56" xr:uid="{059589A8-4EA3-4BCB-B025-B4E89300D42C}"/>
  <tableColumns count="5">
    <tableColumn id="1" xr3:uid="{ACA7AB9A-76F3-47FA-A1B6-97BF1257F4DF}" name="time"/>
    <tableColumn id="5" xr3:uid="{381A6821-0EBB-4245-8679-AD4C1F105A87}" name="moment" dataDxfId="7">
      <calculatedColumnFormula>-(Table723[[#This Row],[time]]-2)*2</calculatedColumnFormula>
    </tableColumn>
    <tableColumn id="2" xr3:uid="{BF5FC883-F0A8-470C-B315-0C14DFC09117}" name="CAREA"/>
    <tableColumn id="3" xr3:uid="{DDE088FB-2D8C-423B-B6F0-D7DD4AA92E07}" name="CFNM"/>
    <tableColumn id="4" xr3:uid="{9A9E61F9-F29B-4961-82C0-6370E11AA6F8}" name="CFNM/Total area contact" dataDxfId="6">
      <calculatedColumnFormula>Table723[[#This Row],[CFNM]]/Table723[[#This Row],[CAREA]]</calculatedColumnFormula>
    </tableColumn>
  </tableColumns>
  <tableStyleInfo name="TableStyleLight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16300D-6350-447A-96B4-7F47EF9212AF}" name="Table824" displayName="Table824" ref="AE35:AI56" totalsRowShown="0">
  <autoFilter ref="AE35:AI56" xr:uid="{5C11DFCC-F68A-4529-BA10-D2D7E7FAC159}"/>
  <tableColumns count="5">
    <tableColumn id="1" xr3:uid="{E613520D-74C4-48C1-9128-BEAB13E943C4}" name="time"/>
    <tableColumn id="5" xr3:uid="{C8095A7F-ECE1-4C7D-B8A0-09AF80DECC92}" name="moment" dataDxfId="5">
      <calculatedColumnFormula>-(Table824[[#This Row],[time]]-2)*2</calculatedColumnFormula>
    </tableColumn>
    <tableColumn id="2" xr3:uid="{D1A8E487-68D4-4497-8FA1-F414542ABF65}" name="CAREA"/>
    <tableColumn id="3" xr3:uid="{1A984CCC-3E1E-44F3-BE06-3974B2513533}" name="CFNM"/>
    <tableColumn id="4" xr3:uid="{EC8F9C43-952C-4CDD-9907-5EEE2342E041}" name="CFNM/Total area contact" dataDxfId="4">
      <calculatedColumnFormula>Table824[[#This Row],[CFNM]]/Table824[[#This Row],[CAREA]]</calculatedColumnFormula>
    </tableColumn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907CC17-C29B-4A9E-9EC8-23DB1BEE6B87}" name="Table925" displayName="Table925" ref="AJ35:AN56" totalsRowShown="0">
  <autoFilter ref="AJ35:AN56" xr:uid="{A6FAB29E-757E-49C1-9B2C-732C684E3969}"/>
  <tableColumns count="5">
    <tableColumn id="1" xr3:uid="{F7CC06B5-3CA9-4D08-93AC-0E9E2345731B}" name="time"/>
    <tableColumn id="5" xr3:uid="{EA11FC87-61B3-468E-ABCE-FE533F9C3EE4}" name="moment" dataDxfId="3">
      <calculatedColumnFormula>-(Table925[[#This Row],[time]]-2)*2</calculatedColumnFormula>
    </tableColumn>
    <tableColumn id="2" xr3:uid="{DBC5E851-ED40-4D0D-B613-A28CCF72823C}" name="CAREA"/>
    <tableColumn id="3" xr3:uid="{4FD9EBB4-B8DB-4850-94CD-165F53EBCBB8}" name="CFNM"/>
    <tableColumn id="4" xr3:uid="{F6C46132-C028-427A-A495-8F371BF3B065}" name="CFNM/Total area contact" dataDxfId="2">
      <calculatedColumnFormula>Table925[[#This Row],[CFNM]]/Table925[[#This Row],[CAREA]]</calculatedColumnFormula>
    </tableColumn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B975B42-B229-4B95-B1A0-993038FF7A1E}" name="Table16" displayName="Table16" ref="P35:T56" totalsRowShown="0">
  <autoFilter ref="P35:T56" xr:uid="{3BF7A3DB-BA99-41BA-B959-0D6ACC8B11FA}"/>
  <tableColumns count="5">
    <tableColumn id="1" xr3:uid="{8250CA46-1572-440B-9F01-07C6920CAAB0}" name="time"/>
    <tableColumn id="2" xr3:uid="{9666F346-2389-437D-B2CA-C663A7E467D6}" name="moment" dataDxfId="1">
      <calculatedColumnFormula>-(Table16[[#This Row],[time]]-2)*2</calculatedColumnFormula>
    </tableColumn>
    <tableColumn id="3" xr3:uid="{AD00E912-7B21-4386-96D0-85ADA6BF8A8A}" name="CAREA"/>
    <tableColumn id="4" xr3:uid="{570689FD-2508-4874-BE46-DCE21EC4618C}" name="CFNM"/>
    <tableColumn id="5" xr3:uid="{3771E5DA-A32F-41CE-A55C-40026EC34FA1}" name="CFNM/Total area contact" dataDxfId="0">
      <calculatedColumnFormula>Table16[[#This Row],[CFNM]]/Table16[[#This Row],[CAREA]]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018B-AC95-4A78-8833-6E27F81E7AFD}">
  <dimension ref="A1:AN60"/>
  <sheetViews>
    <sheetView tabSelected="1" topLeftCell="AD28" workbookViewId="0">
      <selection activeCell="AL36" sqref="AL36:AL56"/>
    </sheetView>
  </sheetViews>
  <sheetFormatPr defaultRowHeight="14.4" x14ac:dyDescent="0.3"/>
  <cols>
    <col min="17" max="17" width="9.6640625" customWidth="1"/>
    <col min="20" max="20" width="11.88671875" customWidth="1"/>
  </cols>
  <sheetData>
    <row r="1" spans="1:40" x14ac:dyDescent="0.3">
      <c r="A1" t="s">
        <v>18</v>
      </c>
      <c r="D1" t="s">
        <v>0</v>
      </c>
    </row>
    <row r="2" spans="1:40" x14ac:dyDescent="0.3">
      <c r="A2" t="s">
        <v>19</v>
      </c>
      <c r="D2" t="s">
        <v>1</v>
      </c>
      <c r="E2" t="s">
        <v>2</v>
      </c>
    </row>
    <row r="5" spans="1:40" x14ac:dyDescent="0.3">
      <c r="A5" t="s">
        <v>3</v>
      </c>
      <c r="F5" t="s">
        <v>4</v>
      </c>
      <c r="K5" t="s">
        <v>5</v>
      </c>
      <c r="P5" t="s">
        <v>6</v>
      </c>
      <c r="U5" t="s">
        <v>7</v>
      </c>
      <c r="Z5" t="s">
        <v>8</v>
      </c>
      <c r="AE5" t="s">
        <v>9</v>
      </c>
      <c r="AJ5" t="s">
        <v>10</v>
      </c>
    </row>
    <row r="6" spans="1:40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11</v>
      </c>
      <c r="AA6" t="s">
        <v>12</v>
      </c>
      <c r="AB6" t="s">
        <v>13</v>
      </c>
      <c r="AC6" t="s">
        <v>14</v>
      </c>
      <c r="AD6" t="s">
        <v>15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11</v>
      </c>
      <c r="AK6" t="s">
        <v>12</v>
      </c>
      <c r="AL6" t="s">
        <v>13</v>
      </c>
      <c r="AM6" t="s">
        <v>14</v>
      </c>
      <c r="AN6" t="s">
        <v>15</v>
      </c>
    </row>
    <row r="7" spans="1:40" x14ac:dyDescent="0.3">
      <c r="A7">
        <v>2</v>
      </c>
      <c r="B7">
        <f>(Table1[[#This Row],[time]]-2)*2</f>
        <v>0</v>
      </c>
      <c r="C7">
        <v>91.921300000000002</v>
      </c>
      <c r="D7">
        <v>9.3756500000000003</v>
      </c>
      <c r="E7" s="1">
        <f>Table1[[#This Row],[CFNM]]/Table1[[#This Row],[CAREA]]</f>
        <v>0.10199649047609205</v>
      </c>
      <c r="F7">
        <v>2</v>
      </c>
      <c r="G7">
        <f>(Table2[[#This Row],[time]]-2)*2</f>
        <v>0</v>
      </c>
      <c r="H7">
        <v>94.718199999999996</v>
      </c>
      <c r="I7">
        <v>2.8455900000000001</v>
      </c>
      <c r="J7" s="1">
        <f>Table2[[#This Row],[CFNM]]/Table2[[#This Row],[CAREA]]</f>
        <v>3.0042695068107292E-2</v>
      </c>
      <c r="K7">
        <v>2</v>
      </c>
      <c r="L7">
        <f>(Table3[[#This Row],[time]]-2)*2</f>
        <v>0</v>
      </c>
      <c r="M7">
        <v>89.822999999999993</v>
      </c>
      <c r="N7">
        <v>2.7683800000000001</v>
      </c>
      <c r="O7">
        <f>Table3[[#This Row],[CFNM]]/Table3[[#This Row],[CAREA]]</f>
        <v>3.0820391213831649E-2</v>
      </c>
      <c r="P7">
        <v>2</v>
      </c>
      <c r="Q7">
        <f>(Table4[[#This Row],[time]]-2)*2</f>
        <v>0</v>
      </c>
      <c r="R7">
        <v>84.903199999999998</v>
      </c>
      <c r="S7">
        <v>4.4528400000000001</v>
      </c>
      <c r="T7">
        <f>Table4[[#This Row],[CFNM]]/Table4[[#This Row],[CAREA]]</f>
        <v>5.2446079770844915E-2</v>
      </c>
      <c r="U7">
        <v>2</v>
      </c>
      <c r="V7">
        <f>(Table5[[#This Row],[time]]-2)*2</f>
        <v>0</v>
      </c>
      <c r="W7">
        <v>83.020300000000006</v>
      </c>
      <c r="X7">
        <v>8.6436100000000007</v>
      </c>
      <c r="Y7">
        <f>Table5[[#This Row],[CFNM]]/Table5[[#This Row],[CAREA]]</f>
        <v>0.10411441538997089</v>
      </c>
      <c r="Z7">
        <v>2</v>
      </c>
      <c r="AA7">
        <f>(Table6[[#This Row],[time]]-2)*2</f>
        <v>0</v>
      </c>
      <c r="AB7">
        <v>88.872600000000006</v>
      </c>
      <c r="AC7">
        <v>13.6356</v>
      </c>
      <c r="AD7">
        <f>Table6[[#This Row],[CFNM]]/Table6[[#This Row],[CAREA]]</f>
        <v>0.1534286157938442</v>
      </c>
      <c r="AE7">
        <v>2</v>
      </c>
      <c r="AF7">
        <f>(Table7[[#This Row],[time]]-2)*2</f>
        <v>0</v>
      </c>
      <c r="AG7">
        <v>78.913399999999996</v>
      </c>
      <c r="AH7">
        <v>19.2013</v>
      </c>
      <c r="AI7">
        <f>Table7[[#This Row],[CFNM]]/Table7[[#This Row],[CAREA]]</f>
        <v>0.24332115965095916</v>
      </c>
      <c r="AJ7">
        <v>2</v>
      </c>
      <c r="AK7">
        <f>(Table8[[#This Row],[time]]-2)*2</f>
        <v>0</v>
      </c>
      <c r="AL7">
        <v>83.194400000000002</v>
      </c>
      <c r="AM7">
        <v>18.7179</v>
      </c>
      <c r="AN7">
        <f>Table8[[#This Row],[CFNM]]/Table8[[#This Row],[CAREA]]</f>
        <v>0.22498990316655929</v>
      </c>
    </row>
    <row r="8" spans="1:40" x14ac:dyDescent="0.3">
      <c r="A8">
        <v>2.0512600000000001</v>
      </c>
      <c r="B8">
        <f>(Table1[[#This Row],[time]]-2)*2</f>
        <v>0.10252000000000017</v>
      </c>
      <c r="C8">
        <v>92.304500000000004</v>
      </c>
      <c r="D8">
        <v>11.539</v>
      </c>
      <c r="E8">
        <f>Table1[[#This Row],[CFNM]]/Table1[[#This Row],[CAREA]]</f>
        <v>0.12501015660124912</v>
      </c>
      <c r="F8">
        <v>2.0512600000000001</v>
      </c>
      <c r="G8">
        <f>(Table2[[#This Row],[time]]-2)*2</f>
        <v>0.10252000000000017</v>
      </c>
      <c r="H8">
        <v>94.861800000000002</v>
      </c>
      <c r="I8">
        <v>2.5851299999999999</v>
      </c>
      <c r="J8">
        <f>Table2[[#This Row],[CFNM]]/Table2[[#This Row],[CAREA]]</f>
        <v>2.7251538553980631E-2</v>
      </c>
      <c r="K8">
        <v>2.0512600000000001</v>
      </c>
      <c r="L8">
        <f>(Table3[[#This Row],[time]]-2)*2</f>
        <v>0.10252000000000017</v>
      </c>
      <c r="M8">
        <v>89.915899999999993</v>
      </c>
      <c r="N8">
        <v>5.0637800000000004</v>
      </c>
      <c r="O8">
        <f>Table3[[#This Row],[CFNM]]/Table3[[#This Row],[CAREA]]</f>
        <v>5.6316847187204942E-2</v>
      </c>
      <c r="P8">
        <v>2.0512600000000001</v>
      </c>
      <c r="Q8">
        <f>(Table4[[#This Row],[time]]-2)*2</f>
        <v>0.10252000000000017</v>
      </c>
      <c r="R8">
        <v>86.004199999999997</v>
      </c>
      <c r="S8">
        <v>4.4208800000000004</v>
      </c>
      <c r="T8">
        <f>Table4[[#This Row],[CFNM]]/Table4[[#This Row],[CAREA]]</f>
        <v>5.1403071012811011E-2</v>
      </c>
      <c r="U8">
        <v>2.0512600000000001</v>
      </c>
      <c r="V8">
        <f>(Table5[[#This Row],[time]]-2)*2</f>
        <v>0.10252000000000017</v>
      </c>
      <c r="W8">
        <v>82.953900000000004</v>
      </c>
      <c r="X8">
        <v>11.285399999999999</v>
      </c>
      <c r="Y8">
        <f>Table5[[#This Row],[CFNM]]/Table5[[#This Row],[CAREA]]</f>
        <v>0.13604423661816983</v>
      </c>
      <c r="Z8">
        <v>2.0512600000000001</v>
      </c>
      <c r="AA8">
        <f>(Table6[[#This Row],[time]]-2)*2</f>
        <v>0.10252000000000017</v>
      </c>
      <c r="AB8">
        <v>88.831299999999999</v>
      </c>
      <c r="AC8">
        <v>14.574199999999999</v>
      </c>
      <c r="AD8">
        <f>Table6[[#This Row],[CFNM]]/Table6[[#This Row],[CAREA]]</f>
        <v>0.16406604428844337</v>
      </c>
      <c r="AE8">
        <v>2.0512600000000001</v>
      </c>
      <c r="AF8">
        <f>(Table7[[#This Row],[time]]-2)*2</f>
        <v>0.10252000000000017</v>
      </c>
      <c r="AG8">
        <v>78.780299999999997</v>
      </c>
      <c r="AH8">
        <v>21.609500000000001</v>
      </c>
      <c r="AI8">
        <f>Table7[[#This Row],[CFNM]]/Table7[[#This Row],[CAREA]]</f>
        <v>0.27430080870471429</v>
      </c>
      <c r="AJ8">
        <v>2.0512600000000001</v>
      </c>
      <c r="AK8">
        <f>(Table8[[#This Row],[time]]-2)*2</f>
        <v>0.10252000000000017</v>
      </c>
      <c r="AL8">
        <v>83.083399999999997</v>
      </c>
      <c r="AM8">
        <v>17.645299999999999</v>
      </c>
      <c r="AN8">
        <f>Table8[[#This Row],[CFNM]]/Table8[[#This Row],[CAREA]]</f>
        <v>0.21238057181097547</v>
      </c>
    </row>
    <row r="9" spans="1:40" x14ac:dyDescent="0.3">
      <c r="A9">
        <v>2.1153300000000002</v>
      </c>
      <c r="B9">
        <f>(Table1[[#This Row],[time]]-2)*2</f>
        <v>0.23066000000000031</v>
      </c>
      <c r="C9">
        <v>92.040800000000004</v>
      </c>
      <c r="D9">
        <v>14.3201</v>
      </c>
      <c r="E9">
        <f>Table1[[#This Row],[CFNM]]/Table1[[#This Row],[CAREA]]</f>
        <v>0.15558426263135477</v>
      </c>
      <c r="F9">
        <v>2.1153300000000002</v>
      </c>
      <c r="G9">
        <f>(Table2[[#This Row],[time]]-2)*2</f>
        <v>0.23066000000000031</v>
      </c>
      <c r="H9">
        <v>94.611599999999996</v>
      </c>
      <c r="I9">
        <v>0.66006900000000002</v>
      </c>
      <c r="J9">
        <f>Table2[[#This Row],[CFNM]]/Table2[[#This Row],[CAREA]]</f>
        <v>6.9766180891138087E-3</v>
      </c>
      <c r="K9">
        <v>2.1153300000000002</v>
      </c>
      <c r="L9">
        <f>(Table3[[#This Row],[time]]-2)*2</f>
        <v>0.23066000000000031</v>
      </c>
      <c r="M9">
        <v>89.190700000000007</v>
      </c>
      <c r="N9">
        <v>8.6604200000000002</v>
      </c>
      <c r="O9">
        <f>Table3[[#This Row],[CFNM]]/Table3[[#This Row],[CAREA]]</f>
        <v>9.7100033972151806E-2</v>
      </c>
      <c r="P9">
        <v>2.1153300000000002</v>
      </c>
      <c r="Q9">
        <f>(Table4[[#This Row],[time]]-2)*2</f>
        <v>0.23066000000000031</v>
      </c>
      <c r="R9">
        <v>86.753</v>
      </c>
      <c r="S9">
        <v>2.3056800000000002</v>
      </c>
      <c r="T9">
        <f>Table4[[#This Row],[CFNM]]/Table4[[#This Row],[CAREA]]</f>
        <v>2.6577524696552283E-2</v>
      </c>
      <c r="U9">
        <v>2.1153300000000002</v>
      </c>
      <c r="V9">
        <f>(Table5[[#This Row],[time]]-2)*2</f>
        <v>0.23066000000000031</v>
      </c>
      <c r="W9">
        <v>83.155600000000007</v>
      </c>
      <c r="X9">
        <v>14.2597</v>
      </c>
      <c r="Y9">
        <f>Table5[[#This Row],[CFNM]]/Table5[[#This Row],[CAREA]]</f>
        <v>0.17148213710201116</v>
      </c>
      <c r="Z9">
        <v>2.1153300000000002</v>
      </c>
      <c r="AA9">
        <f>(Table6[[#This Row],[time]]-2)*2</f>
        <v>0.23066000000000031</v>
      </c>
      <c r="AB9">
        <v>89.002799999999993</v>
      </c>
      <c r="AC9">
        <v>14.614000000000001</v>
      </c>
      <c r="AD9">
        <f>Table6[[#This Row],[CFNM]]/Table6[[#This Row],[CAREA]]</f>
        <v>0.16419708144013448</v>
      </c>
      <c r="AE9">
        <v>2.1153300000000002</v>
      </c>
      <c r="AF9">
        <f>(Table7[[#This Row],[time]]-2)*2</f>
        <v>0.23066000000000031</v>
      </c>
      <c r="AG9">
        <v>78.466200000000001</v>
      </c>
      <c r="AH9">
        <v>24.940899999999999</v>
      </c>
      <c r="AI9">
        <f>Table7[[#This Row],[CFNM]]/Table7[[#This Row],[CAREA]]</f>
        <v>0.3178553313401184</v>
      </c>
      <c r="AJ9">
        <v>2.1153300000000002</v>
      </c>
      <c r="AK9">
        <f>(Table8[[#This Row],[time]]-2)*2</f>
        <v>0.23066000000000031</v>
      </c>
      <c r="AL9">
        <v>83.224299999999999</v>
      </c>
      <c r="AM9">
        <v>15.991400000000001</v>
      </c>
      <c r="AN9">
        <f>Table8[[#This Row],[CFNM]]/Table8[[#This Row],[CAREA]]</f>
        <v>0.19214820671366417</v>
      </c>
    </row>
    <row r="10" spans="1:40" x14ac:dyDescent="0.3">
      <c r="A10">
        <v>2.16533</v>
      </c>
      <c r="B10">
        <f>(Table1[[#This Row],[time]]-2)*2</f>
        <v>0.33065999999999995</v>
      </c>
      <c r="C10">
        <v>91.900700000000001</v>
      </c>
      <c r="D10">
        <v>15.821400000000001</v>
      </c>
      <c r="E10">
        <f>Table1[[#This Row],[CFNM]]/Table1[[#This Row],[CAREA]]</f>
        <v>0.17215755701534374</v>
      </c>
      <c r="F10">
        <v>2.16533</v>
      </c>
      <c r="G10">
        <f>(Table2[[#This Row],[time]]-2)*2</f>
        <v>0.33065999999999995</v>
      </c>
      <c r="H10">
        <v>94.096100000000007</v>
      </c>
      <c r="I10">
        <v>4.8049500000000002E-2</v>
      </c>
      <c r="J10">
        <f>Table2[[#This Row],[CFNM]]/Table2[[#This Row],[CAREA]]</f>
        <v>5.1064284279582256E-4</v>
      </c>
      <c r="K10">
        <v>2.16533</v>
      </c>
      <c r="L10">
        <f>(Table3[[#This Row],[time]]-2)*2</f>
        <v>0.33065999999999995</v>
      </c>
      <c r="M10">
        <v>88.452699999999993</v>
      </c>
      <c r="N10">
        <v>10.897600000000001</v>
      </c>
      <c r="O10">
        <f>Table3[[#This Row],[CFNM]]/Table3[[#This Row],[CAREA]]</f>
        <v>0.12320257041333958</v>
      </c>
      <c r="P10">
        <v>2.16533</v>
      </c>
      <c r="Q10">
        <f>(Table4[[#This Row],[time]]-2)*2</f>
        <v>0.33065999999999995</v>
      </c>
      <c r="R10">
        <v>87.149199999999993</v>
      </c>
      <c r="S10">
        <v>1.3390599999999999</v>
      </c>
      <c r="T10">
        <f>Table4[[#This Row],[CFNM]]/Table4[[#This Row],[CAREA]]</f>
        <v>1.5365143914115104E-2</v>
      </c>
      <c r="U10">
        <v>2.16533</v>
      </c>
      <c r="V10">
        <f>(Table5[[#This Row],[time]]-2)*2</f>
        <v>0.33065999999999995</v>
      </c>
      <c r="W10">
        <v>82.776200000000003</v>
      </c>
      <c r="X10">
        <v>15.923400000000001</v>
      </c>
      <c r="Y10">
        <f>Table5[[#This Row],[CFNM]]/Table5[[#This Row],[CAREA]]</f>
        <v>0.19236688806685981</v>
      </c>
      <c r="Z10">
        <v>2.16533</v>
      </c>
      <c r="AA10">
        <f>(Table6[[#This Row],[time]]-2)*2</f>
        <v>0.33065999999999995</v>
      </c>
      <c r="AB10">
        <v>88.823499999999996</v>
      </c>
      <c r="AC10">
        <v>14.692299999999999</v>
      </c>
      <c r="AD10">
        <f>Table6[[#This Row],[CFNM]]/Table6[[#This Row],[CAREA]]</f>
        <v>0.1654100547715413</v>
      </c>
      <c r="AE10">
        <v>2.16533</v>
      </c>
      <c r="AF10">
        <f>(Table7[[#This Row],[time]]-2)*2</f>
        <v>0.33065999999999995</v>
      </c>
      <c r="AG10">
        <v>77.936199999999999</v>
      </c>
      <c r="AH10">
        <v>26.918399999999998</v>
      </c>
      <c r="AI10">
        <f>Table7[[#This Row],[CFNM]]/Table7[[#This Row],[CAREA]]</f>
        <v>0.34539020378206786</v>
      </c>
      <c r="AJ10">
        <v>2.16533</v>
      </c>
      <c r="AK10">
        <f>(Table8[[#This Row],[time]]-2)*2</f>
        <v>0.33065999999999995</v>
      </c>
      <c r="AL10">
        <v>83.111999999999995</v>
      </c>
      <c r="AM10">
        <v>15.122999999999999</v>
      </c>
      <c r="AN10">
        <f>Table8[[#This Row],[CFNM]]/Table8[[#This Row],[CAREA]]</f>
        <v>0.18195928385792665</v>
      </c>
    </row>
    <row r="11" spans="1:40" x14ac:dyDescent="0.3">
      <c r="A11">
        <v>2.2246999999999999</v>
      </c>
      <c r="B11">
        <f>(Table1[[#This Row],[time]]-2)*2</f>
        <v>0.4493999999999998</v>
      </c>
      <c r="C11">
        <v>91.567800000000005</v>
      </c>
      <c r="D11">
        <v>18.018799999999999</v>
      </c>
      <c r="E11">
        <f>Table1[[#This Row],[CFNM]]/Table1[[#This Row],[CAREA]]</f>
        <v>0.19678096448751634</v>
      </c>
      <c r="F11">
        <v>2.2246999999999999</v>
      </c>
      <c r="G11">
        <f>(Table2[[#This Row],[time]]-2)*2</f>
        <v>0.4493999999999998</v>
      </c>
      <c r="H11">
        <v>92.827600000000004</v>
      </c>
      <c r="I11">
        <v>4.5474699999999996E-3</v>
      </c>
      <c r="J11">
        <f>Table2[[#This Row],[CFNM]]/Table2[[#This Row],[CAREA]]</f>
        <v>4.8988339674838081E-5</v>
      </c>
      <c r="K11">
        <v>2.2246999999999999</v>
      </c>
      <c r="L11">
        <f>(Table3[[#This Row],[time]]-2)*2</f>
        <v>0.4493999999999998</v>
      </c>
      <c r="M11">
        <v>87.514099999999999</v>
      </c>
      <c r="N11">
        <v>14.467700000000001</v>
      </c>
      <c r="O11">
        <f>Table3[[#This Row],[CFNM]]/Table3[[#This Row],[CAREA]]</f>
        <v>0.16531850296123712</v>
      </c>
      <c r="P11">
        <v>2.2246999999999999</v>
      </c>
      <c r="Q11">
        <f>(Table4[[#This Row],[time]]-2)*2</f>
        <v>0.4493999999999998</v>
      </c>
      <c r="R11">
        <v>88.198599999999999</v>
      </c>
      <c r="S11">
        <v>7.2706199999999999E-2</v>
      </c>
      <c r="T11">
        <f>Table4[[#This Row],[CFNM]]/Table4[[#This Row],[CAREA]]</f>
        <v>8.243464181971142E-4</v>
      </c>
      <c r="U11">
        <v>2.2246999999999999</v>
      </c>
      <c r="V11">
        <f>(Table5[[#This Row],[time]]-2)*2</f>
        <v>0.4493999999999998</v>
      </c>
      <c r="W11">
        <v>81.608199999999997</v>
      </c>
      <c r="X11">
        <v>18.6769</v>
      </c>
      <c r="Y11">
        <f>Table5[[#This Row],[CFNM]]/Table5[[#This Row],[CAREA]]</f>
        <v>0.22886058018679495</v>
      </c>
      <c r="Z11">
        <v>2.2246999999999999</v>
      </c>
      <c r="AA11">
        <f>(Table6[[#This Row],[time]]-2)*2</f>
        <v>0.4493999999999998</v>
      </c>
      <c r="AB11">
        <v>90.445700000000002</v>
      </c>
      <c r="AC11">
        <v>14.526</v>
      </c>
      <c r="AD11">
        <f>Table6[[#This Row],[CFNM]]/Table6[[#This Row],[CAREA]]</f>
        <v>0.1606046500828674</v>
      </c>
      <c r="AE11">
        <v>2.2246999999999999</v>
      </c>
      <c r="AF11">
        <f>(Table7[[#This Row],[time]]-2)*2</f>
        <v>0.4493999999999998</v>
      </c>
      <c r="AG11">
        <v>77.748699999999999</v>
      </c>
      <c r="AH11">
        <v>29.997800000000002</v>
      </c>
      <c r="AI11">
        <f>Table7[[#This Row],[CFNM]]/Table7[[#This Row],[CAREA]]</f>
        <v>0.38583024539317057</v>
      </c>
      <c r="AJ11">
        <v>2.2246999999999999</v>
      </c>
      <c r="AK11">
        <f>(Table8[[#This Row],[time]]-2)*2</f>
        <v>0.4493999999999998</v>
      </c>
      <c r="AL11">
        <v>82.891499999999994</v>
      </c>
      <c r="AM11">
        <v>13.9543</v>
      </c>
      <c r="AN11">
        <f>Table8[[#This Row],[CFNM]]/Table8[[#This Row],[CAREA]]</f>
        <v>0.1683441607402448</v>
      </c>
    </row>
    <row r="12" spans="1:40" x14ac:dyDescent="0.3">
      <c r="A12">
        <v>2.2668900000000001</v>
      </c>
      <c r="B12">
        <f>(Table1[[#This Row],[time]]-2)*2</f>
        <v>0.53378000000000014</v>
      </c>
      <c r="C12">
        <v>91.0702</v>
      </c>
      <c r="D12">
        <v>20.033000000000001</v>
      </c>
      <c r="E12">
        <f>Table1[[#This Row],[CFNM]]/Table1[[#This Row],[CAREA]]</f>
        <v>0.2199731635595398</v>
      </c>
      <c r="F12">
        <v>2.2668900000000001</v>
      </c>
      <c r="G12">
        <f>(Table2[[#This Row],[time]]-2)*2</f>
        <v>0.53378000000000014</v>
      </c>
      <c r="H12">
        <v>90.938800000000001</v>
      </c>
      <c r="I12">
        <v>3.7104899999999999E-3</v>
      </c>
      <c r="J12">
        <f>Table2[[#This Row],[CFNM]]/Table2[[#This Row],[CAREA]]</f>
        <v>4.0802055888135753E-5</v>
      </c>
      <c r="K12">
        <v>2.2668900000000001</v>
      </c>
      <c r="L12">
        <f>(Table3[[#This Row],[time]]-2)*2</f>
        <v>0.53378000000000014</v>
      </c>
      <c r="M12">
        <v>86.386700000000005</v>
      </c>
      <c r="N12">
        <v>17.636399999999998</v>
      </c>
      <c r="O12">
        <f>Table3[[#This Row],[CFNM]]/Table3[[#This Row],[CAREA]]</f>
        <v>0.20415642685737501</v>
      </c>
      <c r="P12">
        <v>2.2668900000000001</v>
      </c>
      <c r="Q12">
        <f>(Table4[[#This Row],[time]]-2)*2</f>
        <v>0.53378000000000014</v>
      </c>
      <c r="R12">
        <v>87.988900000000001</v>
      </c>
      <c r="S12">
        <v>4.69273E-3</v>
      </c>
      <c r="T12">
        <f>Table4[[#This Row],[CFNM]]/Table4[[#This Row],[CAREA]]</f>
        <v>5.3333204529207663E-5</v>
      </c>
      <c r="U12">
        <v>2.2668900000000001</v>
      </c>
      <c r="V12">
        <f>(Table5[[#This Row],[time]]-2)*2</f>
        <v>0.53378000000000014</v>
      </c>
      <c r="W12">
        <v>78.254400000000004</v>
      </c>
      <c r="X12">
        <v>21.409700000000001</v>
      </c>
      <c r="Y12">
        <f>Table5[[#This Row],[CFNM]]/Table5[[#This Row],[CAREA]]</f>
        <v>0.27359100574536382</v>
      </c>
      <c r="Z12">
        <v>2.2668900000000001</v>
      </c>
      <c r="AA12">
        <f>(Table6[[#This Row],[time]]-2)*2</f>
        <v>0.53378000000000014</v>
      </c>
      <c r="AB12">
        <v>91.679199999999994</v>
      </c>
      <c r="AC12">
        <v>13.8264</v>
      </c>
      <c r="AD12">
        <f>Table6[[#This Row],[CFNM]]/Table6[[#This Row],[CAREA]]</f>
        <v>0.150812834317926</v>
      </c>
      <c r="AE12">
        <v>2.2668900000000001</v>
      </c>
      <c r="AF12">
        <f>(Table7[[#This Row],[time]]-2)*2</f>
        <v>0.53378000000000014</v>
      </c>
      <c r="AG12">
        <v>77.686700000000002</v>
      </c>
      <c r="AH12">
        <v>32.697600000000001</v>
      </c>
      <c r="AI12">
        <f>Table7[[#This Row],[CFNM]]/Table7[[#This Row],[CAREA]]</f>
        <v>0.42089057715155875</v>
      </c>
      <c r="AJ12">
        <v>2.2668900000000001</v>
      </c>
      <c r="AK12">
        <f>(Table8[[#This Row],[time]]-2)*2</f>
        <v>0.53378000000000014</v>
      </c>
      <c r="AL12">
        <v>82.373099999999994</v>
      </c>
      <c r="AM12">
        <v>13.185</v>
      </c>
      <c r="AN12">
        <f>Table8[[#This Row],[CFNM]]/Table8[[#This Row],[CAREA]]</f>
        <v>0.16006438995254521</v>
      </c>
    </row>
    <row r="13" spans="1:40" x14ac:dyDescent="0.3">
      <c r="A13">
        <v>2.3262700000000001</v>
      </c>
      <c r="B13">
        <f>(Table1[[#This Row],[time]]-2)*2</f>
        <v>0.65254000000000012</v>
      </c>
      <c r="C13">
        <v>90.430899999999994</v>
      </c>
      <c r="D13">
        <v>22.747299999999999</v>
      </c>
      <c r="E13">
        <f>Table1[[#This Row],[CFNM]]/Table1[[#This Row],[CAREA]]</f>
        <v>0.25154344366803827</v>
      </c>
      <c r="F13">
        <v>2.3262700000000001</v>
      </c>
      <c r="G13">
        <f>(Table2[[#This Row],[time]]-2)*2</f>
        <v>0.65254000000000012</v>
      </c>
      <c r="H13">
        <v>84.783100000000005</v>
      </c>
      <c r="I13">
        <v>2.8963700000000001E-3</v>
      </c>
      <c r="J13">
        <f>Table2[[#This Row],[CFNM]]/Table2[[#This Row],[CAREA]]</f>
        <v>3.4162114855436992E-5</v>
      </c>
      <c r="K13">
        <v>2.3262700000000001</v>
      </c>
      <c r="L13">
        <f>(Table3[[#This Row],[time]]-2)*2</f>
        <v>0.65254000000000012</v>
      </c>
      <c r="M13">
        <v>85.357900000000001</v>
      </c>
      <c r="N13">
        <v>21.738900000000001</v>
      </c>
      <c r="O13">
        <f>Table3[[#This Row],[CFNM]]/Table3[[#This Row],[CAREA]]</f>
        <v>0.25467941455916793</v>
      </c>
      <c r="P13">
        <v>2.3262700000000001</v>
      </c>
      <c r="Q13">
        <f>(Table4[[#This Row],[time]]-2)*2</f>
        <v>0.65254000000000012</v>
      </c>
      <c r="R13">
        <v>87.448800000000006</v>
      </c>
      <c r="S13">
        <v>3.6885300000000002E-3</v>
      </c>
      <c r="T13">
        <f>Table4[[#This Row],[CFNM]]/Table4[[#This Row],[CAREA]]</f>
        <v>4.2179309493097678E-5</v>
      </c>
      <c r="U13">
        <v>2.3262700000000001</v>
      </c>
      <c r="V13">
        <f>(Table5[[#This Row],[time]]-2)*2</f>
        <v>0.65254000000000012</v>
      </c>
      <c r="W13">
        <v>76.048599999999993</v>
      </c>
      <c r="X13">
        <v>24.7011</v>
      </c>
      <c r="Y13">
        <f>Table5[[#This Row],[CFNM]]/Table5[[#This Row],[CAREA]]</f>
        <v>0.32480676830342703</v>
      </c>
      <c r="Z13">
        <v>2.3262700000000001</v>
      </c>
      <c r="AA13">
        <f>(Table6[[#This Row],[time]]-2)*2</f>
        <v>0.65254000000000012</v>
      </c>
      <c r="AB13">
        <v>91.194699999999997</v>
      </c>
      <c r="AC13">
        <v>12.453200000000001</v>
      </c>
      <c r="AD13">
        <f>Table6[[#This Row],[CFNM]]/Table6[[#This Row],[CAREA]]</f>
        <v>0.13655618144475504</v>
      </c>
      <c r="AE13">
        <v>2.3262700000000001</v>
      </c>
      <c r="AF13">
        <f>(Table7[[#This Row],[time]]-2)*2</f>
        <v>0.65254000000000012</v>
      </c>
      <c r="AG13">
        <v>77.709599999999995</v>
      </c>
      <c r="AH13">
        <v>35.883000000000003</v>
      </c>
      <c r="AI13">
        <f>Table7[[#This Row],[CFNM]]/Table7[[#This Row],[CAREA]]</f>
        <v>0.46175762068007048</v>
      </c>
      <c r="AJ13">
        <v>2.3262700000000001</v>
      </c>
      <c r="AK13">
        <f>(Table8[[#This Row],[time]]-2)*2</f>
        <v>0.65254000000000012</v>
      </c>
      <c r="AL13">
        <v>81.698099999999997</v>
      </c>
      <c r="AM13">
        <v>12.429600000000001</v>
      </c>
      <c r="AN13">
        <f>Table8[[#This Row],[CFNM]]/Table8[[#This Row],[CAREA]]</f>
        <v>0.15214062505737588</v>
      </c>
    </row>
    <row r="14" spans="1:40" x14ac:dyDescent="0.3">
      <c r="A14">
        <v>2.3684599999999998</v>
      </c>
      <c r="B14">
        <f>(Table1[[#This Row],[time]]-2)*2</f>
        <v>0.73691999999999958</v>
      </c>
      <c r="C14">
        <v>89.598200000000006</v>
      </c>
      <c r="D14">
        <v>25.053100000000001</v>
      </c>
      <c r="E14">
        <f>Table1[[#This Row],[CFNM]]/Table1[[#This Row],[CAREA]]</f>
        <v>0.27961610835931971</v>
      </c>
      <c r="F14">
        <v>2.3684599999999998</v>
      </c>
      <c r="G14">
        <f>(Table2[[#This Row],[time]]-2)*2</f>
        <v>0.73691999999999958</v>
      </c>
      <c r="H14">
        <v>73.912199999999999</v>
      </c>
      <c r="I14">
        <v>2.29248E-3</v>
      </c>
      <c r="J14">
        <f>Table2[[#This Row],[CFNM]]/Table2[[#This Row],[CAREA]]</f>
        <v>3.1016259832612209E-5</v>
      </c>
      <c r="K14">
        <v>2.3684599999999998</v>
      </c>
      <c r="L14">
        <f>(Table3[[#This Row],[time]]-2)*2</f>
        <v>0.73691999999999958</v>
      </c>
      <c r="M14">
        <v>84.387900000000002</v>
      </c>
      <c r="N14">
        <v>24.681000000000001</v>
      </c>
      <c r="O14">
        <f>Table3[[#This Row],[CFNM]]/Table3[[#This Row],[CAREA]]</f>
        <v>0.29247084001379348</v>
      </c>
      <c r="P14">
        <v>2.3684599999999998</v>
      </c>
      <c r="Q14">
        <f>(Table4[[#This Row],[time]]-2)*2</f>
        <v>0.73691999999999958</v>
      </c>
      <c r="R14">
        <v>86.514600000000002</v>
      </c>
      <c r="S14">
        <v>3.0168199999999999E-3</v>
      </c>
      <c r="T14">
        <f>Table4[[#This Row],[CFNM]]/Table4[[#This Row],[CAREA]]</f>
        <v>3.4870646110598675E-5</v>
      </c>
      <c r="U14">
        <v>2.3684599999999998</v>
      </c>
      <c r="V14">
        <f>(Table5[[#This Row],[time]]-2)*2</f>
        <v>0.73691999999999958</v>
      </c>
      <c r="W14">
        <v>74.418499999999995</v>
      </c>
      <c r="X14">
        <v>27.384599999999999</v>
      </c>
      <c r="Y14">
        <f>Table5[[#This Row],[CFNM]]/Table5[[#This Row],[CAREA]]</f>
        <v>0.36798107997339374</v>
      </c>
      <c r="Z14">
        <v>2.3684599999999998</v>
      </c>
      <c r="AA14">
        <f>(Table6[[#This Row],[time]]-2)*2</f>
        <v>0.73691999999999958</v>
      </c>
      <c r="AB14">
        <v>92.2517</v>
      </c>
      <c r="AC14">
        <v>11.0845</v>
      </c>
      <c r="AD14">
        <f>Table6[[#This Row],[CFNM]]/Table6[[#This Row],[CAREA]]</f>
        <v>0.12015496733393531</v>
      </c>
      <c r="AE14">
        <v>2.3684599999999998</v>
      </c>
      <c r="AF14">
        <f>(Table7[[#This Row],[time]]-2)*2</f>
        <v>0.73691999999999958</v>
      </c>
      <c r="AG14">
        <v>77.709800000000001</v>
      </c>
      <c r="AH14">
        <v>38.5015</v>
      </c>
      <c r="AI14">
        <f>Table7[[#This Row],[CFNM]]/Table7[[#This Row],[CAREA]]</f>
        <v>0.49545231103412951</v>
      </c>
      <c r="AJ14">
        <v>2.3684599999999998</v>
      </c>
      <c r="AK14">
        <f>(Table8[[#This Row],[time]]-2)*2</f>
        <v>0.73691999999999958</v>
      </c>
      <c r="AL14">
        <v>81.241799999999998</v>
      </c>
      <c r="AM14">
        <v>11.7308</v>
      </c>
      <c r="AN14">
        <f>Table8[[#This Row],[CFNM]]/Table8[[#This Row],[CAREA]]</f>
        <v>0.14439364957448014</v>
      </c>
    </row>
    <row r="15" spans="1:40" x14ac:dyDescent="0.3">
      <c r="A15">
        <v>2.4278300000000002</v>
      </c>
      <c r="B15">
        <f>(Table1[[#This Row],[time]]-2)*2</f>
        <v>0.85566000000000031</v>
      </c>
      <c r="C15">
        <v>88.39</v>
      </c>
      <c r="D15">
        <v>28.0091</v>
      </c>
      <c r="E15">
        <f>Table1[[#This Row],[CFNM]]/Table1[[#This Row],[CAREA]]</f>
        <v>0.31688086887656974</v>
      </c>
      <c r="F15">
        <v>2.4278300000000002</v>
      </c>
      <c r="G15">
        <f>(Table2[[#This Row],[time]]-2)*2</f>
        <v>0.85566000000000031</v>
      </c>
      <c r="H15">
        <v>64.123400000000004</v>
      </c>
      <c r="I15">
        <v>1.7760899999999999E-3</v>
      </c>
      <c r="J15">
        <f>Table2[[#This Row],[CFNM]]/Table2[[#This Row],[CAREA]]</f>
        <v>2.7698001041741388E-5</v>
      </c>
      <c r="K15">
        <v>2.4278300000000002</v>
      </c>
      <c r="L15">
        <f>(Table3[[#This Row],[time]]-2)*2</f>
        <v>0.85566000000000031</v>
      </c>
      <c r="M15">
        <v>83.600999999999999</v>
      </c>
      <c r="N15">
        <v>27.825900000000001</v>
      </c>
      <c r="O15">
        <f>Table3[[#This Row],[CFNM]]/Table3[[#This Row],[CAREA]]</f>
        <v>0.33284171241970789</v>
      </c>
      <c r="P15">
        <v>2.4278300000000002</v>
      </c>
      <c r="Q15">
        <f>(Table4[[#This Row],[time]]-2)*2</f>
        <v>0.85566000000000031</v>
      </c>
      <c r="R15">
        <v>83.626199999999997</v>
      </c>
      <c r="S15">
        <v>2.5288300000000001E-3</v>
      </c>
      <c r="T15">
        <f>Table4[[#This Row],[CFNM]]/Table4[[#This Row],[CAREA]]</f>
        <v>3.0239685648756016E-5</v>
      </c>
      <c r="U15">
        <v>2.4278300000000002</v>
      </c>
      <c r="V15">
        <f>(Table5[[#This Row],[time]]-2)*2</f>
        <v>0.85566000000000031</v>
      </c>
      <c r="W15">
        <v>72.870999999999995</v>
      </c>
      <c r="X15">
        <v>30.509899999999998</v>
      </c>
      <c r="Y15">
        <f>Table5[[#This Row],[CFNM]]/Table5[[#This Row],[CAREA]]</f>
        <v>0.41868370133523625</v>
      </c>
      <c r="Z15">
        <v>2.4278300000000002</v>
      </c>
      <c r="AA15">
        <f>(Table6[[#This Row],[time]]-2)*2</f>
        <v>0.85566000000000031</v>
      </c>
      <c r="AB15">
        <v>92.475999999999999</v>
      </c>
      <c r="AC15">
        <v>9.6626600000000007</v>
      </c>
      <c r="AD15">
        <f>Table6[[#This Row],[CFNM]]/Table6[[#This Row],[CAREA]]</f>
        <v>0.10448829966694062</v>
      </c>
      <c r="AE15">
        <v>2.4278300000000002</v>
      </c>
      <c r="AF15">
        <f>(Table7[[#This Row],[time]]-2)*2</f>
        <v>0.85566000000000031</v>
      </c>
      <c r="AG15">
        <v>77.636600000000001</v>
      </c>
      <c r="AH15">
        <v>41.599600000000002</v>
      </c>
      <c r="AI15">
        <f>Table7[[#This Row],[CFNM]]/Table7[[#This Row],[CAREA]]</f>
        <v>0.53582459819208983</v>
      </c>
      <c r="AJ15">
        <v>2.4278300000000002</v>
      </c>
      <c r="AK15">
        <f>(Table8[[#This Row],[time]]-2)*2</f>
        <v>0.85566000000000031</v>
      </c>
      <c r="AL15">
        <v>80.781499999999994</v>
      </c>
      <c r="AM15">
        <v>10.938700000000001</v>
      </c>
      <c r="AN15">
        <f>Table8[[#This Row],[CFNM]]/Table8[[#This Row],[CAREA]]</f>
        <v>0.13541095424076058</v>
      </c>
    </row>
    <row r="16" spans="1:40" x14ac:dyDescent="0.3">
      <c r="A16">
        <v>2.4542000000000002</v>
      </c>
      <c r="B16">
        <f>(Table1[[#This Row],[time]]-2)*2</f>
        <v>0.90840000000000032</v>
      </c>
      <c r="C16">
        <v>87.1297</v>
      </c>
      <c r="D16">
        <v>31.0032</v>
      </c>
      <c r="E16">
        <f>Table1[[#This Row],[CFNM]]/Table1[[#This Row],[CAREA]]</f>
        <v>0.3558281504469773</v>
      </c>
      <c r="F16">
        <v>2.4542000000000002</v>
      </c>
      <c r="G16">
        <f>(Table2[[#This Row],[time]]-2)*2</f>
        <v>0.90840000000000032</v>
      </c>
      <c r="H16">
        <v>59.101399999999998</v>
      </c>
      <c r="I16">
        <v>1.47712E-3</v>
      </c>
      <c r="J16">
        <f>Table2[[#This Row],[CFNM]]/Table2[[#This Row],[CAREA]]</f>
        <v>2.4992978169721868E-5</v>
      </c>
      <c r="K16">
        <v>2.4542000000000002</v>
      </c>
      <c r="L16">
        <f>(Table3[[#This Row],[time]]-2)*2</f>
        <v>0.90840000000000032</v>
      </c>
      <c r="M16">
        <v>82.957300000000004</v>
      </c>
      <c r="N16">
        <v>30.230399999999999</v>
      </c>
      <c r="O16">
        <f>Table3[[#This Row],[CFNM]]/Table3[[#This Row],[CAREA]]</f>
        <v>0.36440915989310163</v>
      </c>
      <c r="P16">
        <v>2.4542000000000002</v>
      </c>
      <c r="Q16">
        <f>(Table4[[#This Row],[time]]-2)*2</f>
        <v>0.90840000000000032</v>
      </c>
      <c r="R16">
        <v>83.464799999999997</v>
      </c>
      <c r="S16">
        <v>2.1968600000000001E-3</v>
      </c>
      <c r="T16">
        <f>Table4[[#This Row],[CFNM]]/Table4[[#This Row],[CAREA]]</f>
        <v>2.6320796311738604E-5</v>
      </c>
      <c r="U16">
        <v>2.4542000000000002</v>
      </c>
      <c r="V16">
        <f>(Table5[[#This Row],[time]]-2)*2</f>
        <v>0.90840000000000032</v>
      </c>
      <c r="W16">
        <v>70.895399999999995</v>
      </c>
      <c r="X16">
        <v>33.025199999999998</v>
      </c>
      <c r="Y16">
        <f>Table5[[#This Row],[CFNM]]/Table5[[#This Row],[CAREA]]</f>
        <v>0.46582994101168762</v>
      </c>
      <c r="Z16">
        <v>2.4542000000000002</v>
      </c>
      <c r="AA16">
        <f>(Table6[[#This Row],[time]]-2)*2</f>
        <v>0.90840000000000032</v>
      </c>
      <c r="AB16">
        <v>91.831900000000005</v>
      </c>
      <c r="AC16">
        <v>8.8396500000000007</v>
      </c>
      <c r="AD16">
        <f>Table6[[#This Row],[CFNM]]/Table6[[#This Row],[CAREA]]</f>
        <v>9.6259034170043306E-2</v>
      </c>
      <c r="AE16">
        <v>2.4542000000000002</v>
      </c>
      <c r="AF16">
        <f>(Table7[[#This Row],[time]]-2)*2</f>
        <v>0.90840000000000032</v>
      </c>
      <c r="AG16">
        <v>77.538700000000006</v>
      </c>
      <c r="AH16">
        <v>44.077100000000002</v>
      </c>
      <c r="AI16">
        <f>Table7[[#This Row],[CFNM]]/Table7[[#This Row],[CAREA]]</f>
        <v>0.56845291448012414</v>
      </c>
      <c r="AJ16">
        <v>2.4542000000000002</v>
      </c>
      <c r="AK16">
        <f>(Table8[[#This Row],[time]]-2)*2</f>
        <v>0.90840000000000032</v>
      </c>
      <c r="AL16">
        <v>80.335599999999999</v>
      </c>
      <c r="AM16">
        <v>10.4392</v>
      </c>
      <c r="AN16">
        <f>Table8[[#This Row],[CFNM]]/Table8[[#This Row],[CAREA]]</f>
        <v>0.12994488122326839</v>
      </c>
    </row>
    <row r="17" spans="1:40" x14ac:dyDescent="0.3">
      <c r="A17">
        <v>2.5061499999999999</v>
      </c>
      <c r="B17">
        <f>(Table1[[#This Row],[time]]-2)*2</f>
        <v>1.0122999999999998</v>
      </c>
      <c r="C17">
        <v>84.819500000000005</v>
      </c>
      <c r="D17">
        <v>34.550600000000003</v>
      </c>
      <c r="E17">
        <f>Table1[[#This Row],[CFNM]]/Table1[[#This Row],[CAREA]]</f>
        <v>0.40734265115922635</v>
      </c>
      <c r="F17">
        <v>2.5061499999999999</v>
      </c>
      <c r="G17">
        <f>(Table2[[#This Row],[time]]-2)*2</f>
        <v>1.0122999999999998</v>
      </c>
      <c r="H17">
        <v>55.406599999999997</v>
      </c>
      <c r="I17">
        <v>1.1957000000000001E-3</v>
      </c>
      <c r="J17">
        <f>Table2[[#This Row],[CFNM]]/Table2[[#This Row],[CAREA]]</f>
        <v>2.1580461533463523E-5</v>
      </c>
      <c r="K17">
        <v>2.5061499999999999</v>
      </c>
      <c r="L17">
        <f>(Table3[[#This Row],[time]]-2)*2</f>
        <v>1.0122999999999998</v>
      </c>
      <c r="M17">
        <v>82.168800000000005</v>
      </c>
      <c r="N17">
        <v>32.8735</v>
      </c>
      <c r="O17">
        <f>Table3[[#This Row],[CFNM]]/Table3[[#This Row],[CAREA]]</f>
        <v>0.40007277701512006</v>
      </c>
      <c r="P17">
        <v>2.5061499999999999</v>
      </c>
      <c r="Q17">
        <f>(Table4[[#This Row],[time]]-2)*2</f>
        <v>1.0122999999999998</v>
      </c>
      <c r="R17">
        <v>79.762500000000003</v>
      </c>
      <c r="S17">
        <v>1.8899800000000001E-3</v>
      </c>
      <c r="T17">
        <f>Table4[[#This Row],[CFNM]]/Table4[[#This Row],[CAREA]]</f>
        <v>2.3695094812725277E-5</v>
      </c>
      <c r="U17">
        <v>2.5061499999999999</v>
      </c>
      <c r="V17">
        <f>(Table5[[#This Row],[time]]-2)*2</f>
        <v>1.0122999999999998</v>
      </c>
      <c r="W17">
        <v>69.4786</v>
      </c>
      <c r="X17">
        <v>35.865200000000002</v>
      </c>
      <c r="Y17">
        <f>Table5[[#This Row],[CFNM]]/Table5[[#This Row],[CAREA]]</f>
        <v>0.51620498973784734</v>
      </c>
      <c r="Z17">
        <v>2.5061499999999999</v>
      </c>
      <c r="AA17">
        <f>(Table6[[#This Row],[time]]-2)*2</f>
        <v>1.0122999999999998</v>
      </c>
      <c r="AB17">
        <v>92.046099999999996</v>
      </c>
      <c r="AC17">
        <v>8.1290600000000008</v>
      </c>
      <c r="AD17">
        <f>Table6[[#This Row],[CFNM]]/Table6[[#This Row],[CAREA]]</f>
        <v>8.8315094284277126E-2</v>
      </c>
      <c r="AE17">
        <v>2.5061499999999999</v>
      </c>
      <c r="AF17">
        <f>(Table7[[#This Row],[time]]-2)*2</f>
        <v>1.0122999999999998</v>
      </c>
      <c r="AG17">
        <v>77.270200000000003</v>
      </c>
      <c r="AH17">
        <v>46.913699999999999</v>
      </c>
      <c r="AI17">
        <f>Table7[[#This Row],[CFNM]]/Table7[[#This Row],[CAREA]]</f>
        <v>0.60713832758294917</v>
      </c>
      <c r="AJ17">
        <v>2.5061499999999999</v>
      </c>
      <c r="AK17">
        <f>(Table8[[#This Row],[time]]-2)*2</f>
        <v>1.0122999999999998</v>
      </c>
      <c r="AL17">
        <v>79.850999999999999</v>
      </c>
      <c r="AM17">
        <v>9.8821499999999993</v>
      </c>
      <c r="AN17">
        <f>Table8[[#This Row],[CFNM]]/Table8[[#This Row],[CAREA]]</f>
        <v>0.12375737310741255</v>
      </c>
    </row>
    <row r="18" spans="1:40" x14ac:dyDescent="0.3">
      <c r="A18">
        <v>2.5507599999999999</v>
      </c>
      <c r="B18">
        <f>(Table1[[#This Row],[time]]-2)*2</f>
        <v>1.1015199999999998</v>
      </c>
      <c r="C18">
        <v>83.201999999999998</v>
      </c>
      <c r="D18">
        <v>37.785499999999999</v>
      </c>
      <c r="E18">
        <f>Table1[[#This Row],[CFNM]]/Table1[[#This Row],[CAREA]]</f>
        <v>0.454141727362323</v>
      </c>
      <c r="F18">
        <v>2.5507599999999999</v>
      </c>
      <c r="G18">
        <f>(Table2[[#This Row],[time]]-2)*2</f>
        <v>1.1015199999999998</v>
      </c>
      <c r="H18">
        <v>51.174399999999999</v>
      </c>
      <c r="I18">
        <v>9.8904900000000009E-4</v>
      </c>
      <c r="J18">
        <f>Table2[[#This Row],[CFNM]]/Table2[[#This Row],[CAREA]]</f>
        <v>1.9327026794647325E-5</v>
      </c>
      <c r="K18">
        <v>2.5507599999999999</v>
      </c>
      <c r="L18">
        <f>(Table3[[#This Row],[time]]-2)*2</f>
        <v>1.1015199999999998</v>
      </c>
      <c r="M18">
        <v>81.485600000000005</v>
      </c>
      <c r="N18">
        <v>35.223999999999997</v>
      </c>
      <c r="O18">
        <f>Table3[[#This Row],[CFNM]]/Table3[[#This Row],[CAREA]]</f>
        <v>0.43227269603463675</v>
      </c>
      <c r="P18">
        <v>2.5507599999999999</v>
      </c>
      <c r="Q18">
        <f>(Table4[[#This Row],[time]]-2)*2</f>
        <v>1.1015199999999998</v>
      </c>
      <c r="R18">
        <v>77.5137</v>
      </c>
      <c r="S18">
        <v>1.6726200000000001E-3</v>
      </c>
      <c r="T18">
        <f>Table4[[#This Row],[CFNM]]/Table4[[#This Row],[CAREA]]</f>
        <v>2.1578379047832837E-5</v>
      </c>
      <c r="U18">
        <v>2.5507599999999999</v>
      </c>
      <c r="V18">
        <f>(Table5[[#This Row],[time]]-2)*2</f>
        <v>1.1015199999999998</v>
      </c>
      <c r="W18">
        <v>68.677099999999996</v>
      </c>
      <c r="X18">
        <v>38.494900000000001</v>
      </c>
      <c r="Y18">
        <f>Table5[[#This Row],[CFNM]]/Table5[[#This Row],[CAREA]]</f>
        <v>0.56052017339113047</v>
      </c>
      <c r="Z18">
        <v>2.5507599999999999</v>
      </c>
      <c r="AA18">
        <f>(Table6[[#This Row],[time]]-2)*2</f>
        <v>1.1015199999999998</v>
      </c>
      <c r="AB18">
        <v>91.9084</v>
      </c>
      <c r="AC18">
        <v>7.5509599999999999</v>
      </c>
      <c r="AD18">
        <f>Table6[[#This Row],[CFNM]]/Table6[[#This Row],[CAREA]]</f>
        <v>8.2157452420018193E-2</v>
      </c>
      <c r="AE18">
        <v>2.5507599999999999</v>
      </c>
      <c r="AF18">
        <f>(Table7[[#This Row],[time]]-2)*2</f>
        <v>1.1015199999999998</v>
      </c>
      <c r="AG18">
        <v>77.275300000000001</v>
      </c>
      <c r="AH18">
        <v>49.613799999999998</v>
      </c>
      <c r="AI18">
        <f>Table7[[#This Row],[CFNM]]/Table7[[#This Row],[CAREA]]</f>
        <v>0.64203956503565818</v>
      </c>
      <c r="AJ18">
        <v>2.5507599999999999</v>
      </c>
      <c r="AK18">
        <f>(Table8[[#This Row],[time]]-2)*2</f>
        <v>1.1015199999999998</v>
      </c>
      <c r="AL18">
        <v>79.312399999999997</v>
      </c>
      <c r="AM18">
        <v>9.2802699999999998</v>
      </c>
      <c r="AN18">
        <f>Table8[[#This Row],[CFNM]]/Table8[[#This Row],[CAREA]]</f>
        <v>0.11700906793893515</v>
      </c>
    </row>
    <row r="19" spans="1:40" x14ac:dyDescent="0.3">
      <c r="A19">
        <v>2.60453</v>
      </c>
      <c r="B19">
        <f>(Table1[[#This Row],[time]]-2)*2</f>
        <v>1.20906</v>
      </c>
      <c r="C19">
        <v>81.841800000000006</v>
      </c>
      <c r="D19">
        <v>40.557200000000002</v>
      </c>
      <c r="E19">
        <f>Table1[[#This Row],[CFNM]]/Table1[[#This Row],[CAREA]]</f>
        <v>0.49555606059495266</v>
      </c>
      <c r="F19">
        <v>2.60453</v>
      </c>
      <c r="G19">
        <f>(Table2[[#This Row],[time]]-2)*2</f>
        <v>1.20906</v>
      </c>
      <c r="H19">
        <v>48.9955</v>
      </c>
      <c r="I19">
        <v>8.5586699999999996E-4</v>
      </c>
      <c r="J19">
        <f>Table2[[#This Row],[CFNM]]/Table2[[#This Row],[CAREA]]</f>
        <v>1.7468277698972354E-5</v>
      </c>
      <c r="K19">
        <v>2.60453</v>
      </c>
      <c r="L19">
        <f>(Table3[[#This Row],[time]]-2)*2</f>
        <v>1.20906</v>
      </c>
      <c r="M19">
        <v>80.630600000000001</v>
      </c>
      <c r="N19">
        <v>37.037500000000001</v>
      </c>
      <c r="O19">
        <f>Table3[[#This Row],[CFNM]]/Table3[[#This Row],[CAREA]]</f>
        <v>0.45934793986402184</v>
      </c>
      <c r="P19">
        <v>2.60453</v>
      </c>
      <c r="Q19">
        <f>(Table4[[#This Row],[time]]-2)*2</f>
        <v>1.20906</v>
      </c>
      <c r="R19">
        <v>72.590800000000002</v>
      </c>
      <c r="S19">
        <v>1.49822E-3</v>
      </c>
      <c r="T19">
        <f>Table4[[#This Row],[CFNM]]/Table4[[#This Row],[CAREA]]</f>
        <v>2.0639254561184063E-5</v>
      </c>
      <c r="U19">
        <v>2.60453</v>
      </c>
      <c r="V19">
        <f>(Table5[[#This Row],[time]]-2)*2</f>
        <v>1.20906</v>
      </c>
      <c r="W19">
        <v>67.689499999999995</v>
      </c>
      <c r="X19">
        <v>40.744799999999998</v>
      </c>
      <c r="Y19">
        <f>Table5[[#This Row],[CFNM]]/Table5[[#This Row],[CAREA]]</f>
        <v>0.60193678487800917</v>
      </c>
      <c r="Z19">
        <v>2.60453</v>
      </c>
      <c r="AA19">
        <f>(Table6[[#This Row],[time]]-2)*2</f>
        <v>1.20906</v>
      </c>
      <c r="AB19">
        <v>91.538600000000002</v>
      </c>
      <c r="AC19">
        <v>7.1797700000000004</v>
      </c>
      <c r="AD19">
        <f>Table6[[#This Row],[CFNM]]/Table6[[#This Row],[CAREA]]</f>
        <v>7.8434343544690435E-2</v>
      </c>
      <c r="AE19">
        <v>2.60453</v>
      </c>
      <c r="AF19">
        <f>(Table7[[#This Row],[time]]-2)*2</f>
        <v>1.20906</v>
      </c>
      <c r="AG19">
        <v>77.271000000000001</v>
      </c>
      <c r="AH19">
        <v>52.060499999999998</v>
      </c>
      <c r="AI19">
        <f>Table7[[#This Row],[CFNM]]/Table7[[#This Row],[CAREA]]</f>
        <v>0.67373917769926617</v>
      </c>
      <c r="AJ19">
        <v>2.60453</v>
      </c>
      <c r="AK19">
        <f>(Table8[[#This Row],[time]]-2)*2</f>
        <v>1.20906</v>
      </c>
      <c r="AL19">
        <v>78.6648</v>
      </c>
      <c r="AM19">
        <v>8.7247000000000003</v>
      </c>
      <c r="AN19">
        <f>Table8[[#This Row],[CFNM]]/Table8[[#This Row],[CAREA]]</f>
        <v>0.11090983514863065</v>
      </c>
    </row>
    <row r="20" spans="1:40" x14ac:dyDescent="0.3">
      <c r="A20">
        <v>2.65273</v>
      </c>
      <c r="B20">
        <f>(Table1[[#This Row],[time]]-2)*2</f>
        <v>1.3054600000000001</v>
      </c>
      <c r="C20">
        <v>79.705600000000004</v>
      </c>
      <c r="D20">
        <v>43.547499999999999</v>
      </c>
      <c r="E20">
        <f>Table1[[#This Row],[CFNM]]/Table1[[#This Row],[CAREA]]</f>
        <v>0.54635433394893207</v>
      </c>
      <c r="F20">
        <v>2.65273</v>
      </c>
      <c r="G20">
        <f>(Table2[[#This Row],[time]]-2)*2</f>
        <v>1.3054600000000001</v>
      </c>
      <c r="H20">
        <v>43.185099999999998</v>
      </c>
      <c r="I20">
        <v>7.1737099999999996E-4</v>
      </c>
      <c r="J20">
        <f>Table2[[#This Row],[CFNM]]/Table2[[#This Row],[CAREA]]</f>
        <v>1.661153962825141E-5</v>
      </c>
      <c r="K20">
        <v>2.65273</v>
      </c>
      <c r="L20">
        <f>(Table3[[#This Row],[time]]-2)*2</f>
        <v>1.3054600000000001</v>
      </c>
      <c r="M20">
        <v>79.885099999999994</v>
      </c>
      <c r="N20">
        <v>38.890900000000002</v>
      </c>
      <c r="O20">
        <f>Table3[[#This Row],[CFNM]]/Table3[[#This Row],[CAREA]]</f>
        <v>0.48683546744011091</v>
      </c>
      <c r="P20">
        <v>2.65273</v>
      </c>
      <c r="Q20">
        <f>(Table4[[#This Row],[time]]-2)*2</f>
        <v>1.3054600000000001</v>
      </c>
      <c r="R20">
        <v>67.656499999999994</v>
      </c>
      <c r="S20">
        <v>1.3067700000000001E-3</v>
      </c>
      <c r="T20">
        <f>Table4[[#This Row],[CFNM]]/Table4[[#This Row],[CAREA]]</f>
        <v>1.9314773894599932E-5</v>
      </c>
      <c r="U20">
        <v>2.65273</v>
      </c>
      <c r="V20">
        <f>(Table5[[#This Row],[time]]-2)*2</f>
        <v>1.3054600000000001</v>
      </c>
      <c r="W20">
        <v>66.530600000000007</v>
      </c>
      <c r="X20">
        <v>43.3262</v>
      </c>
      <c r="Y20">
        <f>Table5[[#This Row],[CFNM]]/Table5[[#This Row],[CAREA]]</f>
        <v>0.65122214439671366</v>
      </c>
      <c r="Z20">
        <v>2.65273</v>
      </c>
      <c r="AA20">
        <f>(Table6[[#This Row],[time]]-2)*2</f>
        <v>1.3054600000000001</v>
      </c>
      <c r="AB20">
        <v>91.465900000000005</v>
      </c>
      <c r="AC20">
        <v>6.6821900000000003</v>
      </c>
      <c r="AD20">
        <f>Table6[[#This Row],[CFNM]]/Table6[[#This Row],[CAREA]]</f>
        <v>7.3056625474630432E-2</v>
      </c>
      <c r="AE20">
        <v>2.65273</v>
      </c>
      <c r="AF20">
        <f>(Table7[[#This Row],[time]]-2)*2</f>
        <v>1.3054600000000001</v>
      </c>
      <c r="AG20">
        <v>77.078199999999995</v>
      </c>
      <c r="AH20">
        <v>54.983600000000003</v>
      </c>
      <c r="AI20">
        <f>Table7[[#This Row],[CFNM]]/Table7[[#This Row],[CAREA]]</f>
        <v>0.71334826189506251</v>
      </c>
      <c r="AJ20">
        <v>2.65273</v>
      </c>
      <c r="AK20">
        <f>(Table8[[#This Row],[time]]-2)*2</f>
        <v>1.3054600000000001</v>
      </c>
      <c r="AL20">
        <v>77.881600000000006</v>
      </c>
      <c r="AM20">
        <v>8.0180799999999994</v>
      </c>
      <c r="AN20">
        <f>Table8[[#This Row],[CFNM]]/Table8[[#This Row],[CAREA]]</f>
        <v>0.10295217355575642</v>
      </c>
    </row>
    <row r="21" spans="1:40" x14ac:dyDescent="0.3">
      <c r="A21">
        <v>2.7006199999999998</v>
      </c>
      <c r="B21">
        <f>(Table1[[#This Row],[time]]-2)*2</f>
        <v>1.4012399999999996</v>
      </c>
      <c r="C21">
        <v>78.294799999999995</v>
      </c>
      <c r="D21">
        <v>45.209299999999999</v>
      </c>
      <c r="E21">
        <f>Table1[[#This Row],[CFNM]]/Table1[[#This Row],[CAREA]]</f>
        <v>0.57742404348692378</v>
      </c>
      <c r="F21">
        <v>2.7006199999999998</v>
      </c>
      <c r="G21">
        <f>(Table2[[#This Row],[time]]-2)*2</f>
        <v>1.4012399999999996</v>
      </c>
      <c r="H21">
        <v>38.514699999999998</v>
      </c>
      <c r="I21">
        <v>6.4448900000000004E-4</v>
      </c>
      <c r="J21">
        <f>Table2[[#This Row],[CFNM]]/Table2[[#This Row],[CAREA]]</f>
        <v>1.6733584839035487E-5</v>
      </c>
      <c r="K21">
        <v>2.7006199999999998</v>
      </c>
      <c r="L21">
        <f>(Table3[[#This Row],[time]]-2)*2</f>
        <v>1.4012399999999996</v>
      </c>
      <c r="M21">
        <v>79.599999999999994</v>
      </c>
      <c r="N21">
        <v>39.945300000000003</v>
      </c>
      <c r="O21">
        <f>Table3[[#This Row],[CFNM]]/Table3[[#This Row],[CAREA]]</f>
        <v>0.50182537688442219</v>
      </c>
      <c r="P21">
        <v>2.7006199999999998</v>
      </c>
      <c r="Q21">
        <f>(Table4[[#This Row],[time]]-2)*2</f>
        <v>1.4012399999999996</v>
      </c>
      <c r="R21">
        <v>64.555999999999997</v>
      </c>
      <c r="S21">
        <v>1.19787E-3</v>
      </c>
      <c r="T21">
        <f>Table4[[#This Row],[CFNM]]/Table4[[#This Row],[CAREA]]</f>
        <v>1.8555517690067539E-5</v>
      </c>
      <c r="U21">
        <v>2.7006199999999998</v>
      </c>
      <c r="V21">
        <f>(Table5[[#This Row],[time]]-2)*2</f>
        <v>1.4012399999999996</v>
      </c>
      <c r="W21">
        <v>65.363299999999995</v>
      </c>
      <c r="X21">
        <v>44.846600000000002</v>
      </c>
      <c r="Y21">
        <f>Table5[[#This Row],[CFNM]]/Table5[[#This Row],[CAREA]]</f>
        <v>0.68611284925944693</v>
      </c>
      <c r="Z21">
        <v>2.7006199999999998</v>
      </c>
      <c r="AA21">
        <f>(Table6[[#This Row],[time]]-2)*2</f>
        <v>1.4012399999999996</v>
      </c>
      <c r="AB21">
        <v>90.640600000000006</v>
      </c>
      <c r="AC21">
        <v>6.33643</v>
      </c>
      <c r="AD21">
        <f>Table6[[#This Row],[CFNM]]/Table6[[#This Row],[CAREA]]</f>
        <v>6.9907193906483409E-2</v>
      </c>
      <c r="AE21">
        <v>2.7006199999999998</v>
      </c>
      <c r="AF21">
        <f>(Table7[[#This Row],[time]]-2)*2</f>
        <v>1.4012399999999996</v>
      </c>
      <c r="AG21">
        <v>76.924800000000005</v>
      </c>
      <c r="AH21">
        <v>56.740099999999998</v>
      </c>
      <c r="AI21">
        <f>Table7[[#This Row],[CFNM]]/Table7[[#This Row],[CAREA]]</f>
        <v>0.73760477765298049</v>
      </c>
      <c r="AJ21">
        <v>2.7006199999999998</v>
      </c>
      <c r="AK21">
        <f>(Table8[[#This Row],[time]]-2)*2</f>
        <v>1.4012399999999996</v>
      </c>
      <c r="AL21">
        <v>77.443399999999997</v>
      </c>
      <c r="AM21">
        <v>7.5965100000000003</v>
      </c>
      <c r="AN21">
        <f>Table8[[#This Row],[CFNM]]/Table8[[#This Row],[CAREA]]</f>
        <v>9.8091122032348793E-2</v>
      </c>
    </row>
    <row r="22" spans="1:40" x14ac:dyDescent="0.3">
      <c r="A22">
        <v>2.75176</v>
      </c>
      <c r="B22">
        <f>(Table1[[#This Row],[time]]-2)*2</f>
        <v>1.50352</v>
      </c>
      <c r="C22">
        <v>76.549400000000006</v>
      </c>
      <c r="D22">
        <v>47.903799999999997</v>
      </c>
      <c r="E22">
        <f>Table1[[#This Row],[CFNM]]/Table1[[#This Row],[CAREA]]</f>
        <v>0.62578935955082593</v>
      </c>
      <c r="F22">
        <v>2.75176</v>
      </c>
      <c r="G22">
        <f>(Table2[[#This Row],[time]]-2)*2</f>
        <v>1.50352</v>
      </c>
      <c r="H22">
        <v>35.060699999999997</v>
      </c>
      <c r="I22">
        <v>5.2271999999999996E-4</v>
      </c>
      <c r="J22">
        <f>Table2[[#This Row],[CFNM]]/Table2[[#This Row],[CAREA]]</f>
        <v>1.4909000675970531E-5</v>
      </c>
      <c r="K22">
        <v>2.75176</v>
      </c>
      <c r="L22">
        <f>(Table3[[#This Row],[time]]-2)*2</f>
        <v>1.50352</v>
      </c>
      <c r="M22">
        <v>78.896000000000001</v>
      </c>
      <c r="N22">
        <v>41.755699999999997</v>
      </c>
      <c r="O22">
        <f>Table3[[#This Row],[CFNM]]/Table3[[#This Row],[CAREA]]</f>
        <v>0.52924989860068949</v>
      </c>
      <c r="P22">
        <v>2.75176</v>
      </c>
      <c r="Q22">
        <f>(Table4[[#This Row],[time]]-2)*2</f>
        <v>1.50352</v>
      </c>
      <c r="R22">
        <v>53.417499999999997</v>
      </c>
      <c r="S22">
        <v>1.0244200000000001E-3</v>
      </c>
      <c r="T22">
        <f>Table4[[#This Row],[CFNM]]/Table4[[#This Row],[CAREA]]</f>
        <v>1.9177610333692145E-5</v>
      </c>
      <c r="U22">
        <v>2.75176</v>
      </c>
      <c r="V22">
        <f>(Table5[[#This Row],[time]]-2)*2</f>
        <v>1.50352</v>
      </c>
      <c r="W22">
        <v>63.571199999999997</v>
      </c>
      <c r="X22">
        <v>47.655799999999999</v>
      </c>
      <c r="Y22">
        <f>Table5[[#This Row],[CFNM]]/Table5[[#This Row],[CAREA]]</f>
        <v>0.74964449310379544</v>
      </c>
      <c r="Z22">
        <v>2.75176</v>
      </c>
      <c r="AA22">
        <f>(Table6[[#This Row],[time]]-2)*2</f>
        <v>1.50352</v>
      </c>
      <c r="AB22">
        <v>90.413700000000006</v>
      </c>
      <c r="AC22">
        <v>5.6009900000000004</v>
      </c>
      <c r="AD22">
        <f>Table6[[#This Row],[CFNM]]/Table6[[#This Row],[CAREA]]</f>
        <v>6.1948465774545228E-2</v>
      </c>
      <c r="AE22">
        <v>2.75176</v>
      </c>
      <c r="AF22">
        <f>(Table7[[#This Row],[time]]-2)*2</f>
        <v>1.50352</v>
      </c>
      <c r="AG22">
        <v>76.128100000000003</v>
      </c>
      <c r="AH22">
        <v>60.064100000000003</v>
      </c>
      <c r="AI22">
        <f>Table7[[#This Row],[CFNM]]/Table7[[#This Row],[CAREA]]</f>
        <v>0.78898724649636598</v>
      </c>
      <c r="AJ22">
        <v>2.75176</v>
      </c>
      <c r="AK22">
        <f>(Table8[[#This Row],[time]]-2)*2</f>
        <v>1.50352</v>
      </c>
      <c r="AL22">
        <v>76.767799999999994</v>
      </c>
      <c r="AM22">
        <v>6.8340300000000003</v>
      </c>
      <c r="AN22">
        <f>Table8[[#This Row],[CFNM]]/Table8[[#This Row],[CAREA]]</f>
        <v>8.9022089990855549E-2</v>
      </c>
    </row>
    <row r="23" spans="1:40" x14ac:dyDescent="0.3">
      <c r="A23">
        <v>2.80444</v>
      </c>
      <c r="B23">
        <f>(Table1[[#This Row],[time]]-2)*2</f>
        <v>1.6088800000000001</v>
      </c>
      <c r="C23">
        <v>76.001499999999993</v>
      </c>
      <c r="D23">
        <v>48.914999999999999</v>
      </c>
      <c r="E23">
        <f>Table1[[#This Row],[CFNM]]/Table1[[#This Row],[CAREA]]</f>
        <v>0.64360571830819135</v>
      </c>
      <c r="F23">
        <v>2.80444</v>
      </c>
      <c r="G23">
        <f>(Table2[[#This Row],[time]]-2)*2</f>
        <v>1.6088800000000001</v>
      </c>
      <c r="H23">
        <v>34.6755</v>
      </c>
      <c r="I23">
        <v>4.7347200000000001E-4</v>
      </c>
      <c r="J23">
        <f>Table2[[#This Row],[CFNM]]/Table2[[#This Row],[CAREA]]</f>
        <v>1.3654366916122334E-5</v>
      </c>
      <c r="K23">
        <v>2.80444</v>
      </c>
      <c r="L23">
        <f>(Table3[[#This Row],[time]]-2)*2</f>
        <v>1.6088800000000001</v>
      </c>
      <c r="M23">
        <v>78.549400000000006</v>
      </c>
      <c r="N23">
        <v>42.432299999999998</v>
      </c>
      <c r="O23">
        <f>Table3[[#This Row],[CFNM]]/Table3[[#This Row],[CAREA]]</f>
        <v>0.54019890667528958</v>
      </c>
      <c r="P23">
        <v>2.80444</v>
      </c>
      <c r="Q23">
        <f>(Table4[[#This Row],[time]]-2)*2</f>
        <v>1.6088800000000001</v>
      </c>
      <c r="R23">
        <v>49.768000000000001</v>
      </c>
      <c r="S23">
        <v>9.6350899999999998E-4</v>
      </c>
      <c r="T23">
        <f>Table4[[#This Row],[CFNM]]/Table4[[#This Row],[CAREA]]</f>
        <v>1.9360010448480952E-5</v>
      </c>
      <c r="U23">
        <v>2.80444</v>
      </c>
      <c r="V23">
        <f>(Table5[[#This Row],[time]]-2)*2</f>
        <v>1.6088800000000001</v>
      </c>
      <c r="W23">
        <v>62.715899999999998</v>
      </c>
      <c r="X23">
        <v>48.825099999999999</v>
      </c>
      <c r="Y23">
        <f>Table5[[#This Row],[CFNM]]/Table5[[#This Row],[CAREA]]</f>
        <v>0.77851230708640073</v>
      </c>
      <c r="Z23">
        <v>2.80444</v>
      </c>
      <c r="AA23">
        <f>(Table6[[#This Row],[time]]-2)*2</f>
        <v>1.6088800000000001</v>
      </c>
      <c r="AB23">
        <v>90.088499999999996</v>
      </c>
      <c r="AC23">
        <v>5.2922900000000004</v>
      </c>
      <c r="AD23">
        <f>Table6[[#This Row],[CFNM]]/Table6[[#This Row],[CAREA]]</f>
        <v>5.8745455857295889E-2</v>
      </c>
      <c r="AE23">
        <v>2.80444</v>
      </c>
      <c r="AF23">
        <f>(Table7[[#This Row],[time]]-2)*2</f>
        <v>1.6088800000000001</v>
      </c>
      <c r="AG23">
        <v>75.927899999999994</v>
      </c>
      <c r="AH23">
        <v>61.471600000000002</v>
      </c>
      <c r="AI23">
        <f>Table7[[#This Row],[CFNM]]/Table7[[#This Row],[CAREA]]</f>
        <v>0.80960490149207354</v>
      </c>
      <c r="AJ23">
        <v>2.80444</v>
      </c>
      <c r="AK23">
        <f>(Table8[[#This Row],[time]]-2)*2</f>
        <v>1.6088800000000001</v>
      </c>
      <c r="AL23">
        <v>76.402799999999999</v>
      </c>
      <c r="AM23">
        <v>6.49437</v>
      </c>
      <c r="AN23">
        <f>Table8[[#This Row],[CFNM]]/Table8[[#This Row],[CAREA]]</f>
        <v>8.5001727685372785E-2</v>
      </c>
    </row>
    <row r="24" spans="1:40" x14ac:dyDescent="0.3">
      <c r="A24">
        <v>2.8583699999999999</v>
      </c>
      <c r="B24">
        <f>(Table1[[#This Row],[time]]-2)*2</f>
        <v>1.7167399999999997</v>
      </c>
      <c r="C24">
        <v>74.531800000000004</v>
      </c>
      <c r="D24">
        <v>50.621499999999997</v>
      </c>
      <c r="E24">
        <f>Table1[[#This Row],[CFNM]]/Table1[[#This Row],[CAREA]]</f>
        <v>0.67919331077472966</v>
      </c>
      <c r="F24">
        <v>2.8583699999999999</v>
      </c>
      <c r="G24">
        <f>(Table2[[#This Row],[time]]-2)*2</f>
        <v>1.7167399999999997</v>
      </c>
      <c r="H24">
        <v>30.786799999999999</v>
      </c>
      <c r="I24">
        <v>3.8985400000000003E-4</v>
      </c>
      <c r="J24">
        <f>Table2[[#This Row],[CFNM]]/Table2[[#This Row],[CAREA]]</f>
        <v>1.2663024413060144E-5</v>
      </c>
      <c r="K24">
        <v>2.8583699999999999</v>
      </c>
      <c r="L24">
        <f>(Table3[[#This Row],[time]]-2)*2</f>
        <v>1.7167399999999997</v>
      </c>
      <c r="M24">
        <v>77.983400000000003</v>
      </c>
      <c r="N24">
        <v>43.585500000000003</v>
      </c>
      <c r="O24">
        <f>Table3[[#This Row],[CFNM]]/Table3[[#This Row],[CAREA]]</f>
        <v>0.55890740849975762</v>
      </c>
      <c r="P24">
        <v>2.8583699999999999</v>
      </c>
      <c r="Q24">
        <f>(Table4[[#This Row],[time]]-2)*2</f>
        <v>1.7167399999999997</v>
      </c>
      <c r="R24">
        <v>45.084400000000002</v>
      </c>
      <c r="S24">
        <v>8.6211100000000004E-4</v>
      </c>
      <c r="T24">
        <f>Table4[[#This Row],[CFNM]]/Table4[[#This Row],[CAREA]]</f>
        <v>1.9122157553388756E-5</v>
      </c>
      <c r="U24">
        <v>2.8583699999999999</v>
      </c>
      <c r="V24">
        <f>(Table5[[#This Row],[time]]-2)*2</f>
        <v>1.7167399999999997</v>
      </c>
      <c r="W24">
        <v>61.802100000000003</v>
      </c>
      <c r="X24">
        <v>50.908499999999997</v>
      </c>
      <c r="Y24">
        <f>Table5[[#This Row],[CFNM]]/Table5[[#This Row],[CAREA]]</f>
        <v>0.82373414495623931</v>
      </c>
      <c r="Z24">
        <v>2.8583699999999999</v>
      </c>
      <c r="AA24">
        <f>(Table6[[#This Row],[time]]-2)*2</f>
        <v>1.7167399999999997</v>
      </c>
      <c r="AB24">
        <v>89.388199999999998</v>
      </c>
      <c r="AC24">
        <v>4.7620800000000001</v>
      </c>
      <c r="AD24">
        <f>Table6[[#This Row],[CFNM]]/Table6[[#This Row],[CAREA]]</f>
        <v>5.327414580447979E-2</v>
      </c>
      <c r="AE24">
        <v>2.8583699999999999</v>
      </c>
      <c r="AF24">
        <f>(Table7[[#This Row],[time]]-2)*2</f>
        <v>1.7167399999999997</v>
      </c>
      <c r="AG24">
        <v>75.563900000000004</v>
      </c>
      <c r="AH24">
        <v>63.956499999999998</v>
      </c>
      <c r="AI24">
        <f>Table7[[#This Row],[CFNM]]/Table7[[#This Row],[CAREA]]</f>
        <v>0.84638961197079554</v>
      </c>
      <c r="AJ24">
        <v>2.8583699999999999</v>
      </c>
      <c r="AK24">
        <f>(Table8[[#This Row],[time]]-2)*2</f>
        <v>1.7167399999999997</v>
      </c>
      <c r="AL24">
        <v>75.745999999999995</v>
      </c>
      <c r="AM24">
        <v>5.8801100000000002</v>
      </c>
      <c r="AN24">
        <f>Table8[[#This Row],[CFNM]]/Table8[[#This Row],[CAREA]]</f>
        <v>7.7629313759142407E-2</v>
      </c>
    </row>
    <row r="25" spans="1:40" x14ac:dyDescent="0.3">
      <c r="A25">
        <v>2.9134199999999999</v>
      </c>
      <c r="B25">
        <f>(Table1[[#This Row],[time]]-2)*2</f>
        <v>1.8268399999999998</v>
      </c>
      <c r="C25">
        <v>72.539000000000001</v>
      </c>
      <c r="D25">
        <v>51.84</v>
      </c>
      <c r="E25">
        <f>Table1[[#This Row],[CFNM]]/Table1[[#This Row],[CAREA]]</f>
        <v>0.71465005031776019</v>
      </c>
      <c r="F25">
        <v>2.9134199999999999</v>
      </c>
      <c r="G25">
        <f>(Table2[[#This Row],[time]]-2)*2</f>
        <v>1.8268399999999998</v>
      </c>
      <c r="H25">
        <v>26.803599999999999</v>
      </c>
      <c r="I25">
        <v>3.3649199999999998E-4</v>
      </c>
      <c r="J25">
        <f>Table2[[#This Row],[CFNM]]/Table2[[#This Row],[CAREA]]</f>
        <v>1.2553985285558655E-5</v>
      </c>
      <c r="K25">
        <v>2.9134199999999999</v>
      </c>
      <c r="L25">
        <f>(Table3[[#This Row],[time]]-2)*2</f>
        <v>1.8268399999999998</v>
      </c>
      <c r="M25">
        <v>77.552800000000005</v>
      </c>
      <c r="N25">
        <v>44.490099999999998</v>
      </c>
      <c r="O25">
        <f>Table3[[#This Row],[CFNM]]/Table3[[#This Row],[CAREA]]</f>
        <v>0.57367496724811995</v>
      </c>
      <c r="P25">
        <v>2.9134199999999999</v>
      </c>
      <c r="Q25">
        <f>(Table4[[#This Row],[time]]-2)*2</f>
        <v>1.8268399999999998</v>
      </c>
      <c r="R25">
        <v>39.795699999999997</v>
      </c>
      <c r="S25">
        <v>7.9693699999999995E-4</v>
      </c>
      <c r="T25">
        <f>Table4[[#This Row],[CFNM]]/Table4[[#This Row],[CAREA]]</f>
        <v>2.0025706294901209E-5</v>
      </c>
      <c r="U25">
        <v>2.9134199999999999</v>
      </c>
      <c r="V25">
        <f>(Table5[[#This Row],[time]]-2)*2</f>
        <v>1.8268399999999998</v>
      </c>
      <c r="W25">
        <v>61.209499999999998</v>
      </c>
      <c r="X25">
        <v>52.447200000000002</v>
      </c>
      <c r="Y25">
        <f>Table5[[#This Row],[CFNM]]/Table5[[#This Row],[CAREA]]</f>
        <v>0.8568473848013789</v>
      </c>
      <c r="Z25">
        <v>2.9134199999999999</v>
      </c>
      <c r="AA25">
        <f>(Table6[[#This Row],[time]]-2)*2</f>
        <v>1.8268399999999998</v>
      </c>
      <c r="AB25">
        <v>88.535799999999995</v>
      </c>
      <c r="AC25">
        <v>4.4013</v>
      </c>
      <c r="AD25">
        <f>Table6[[#This Row],[CFNM]]/Table6[[#This Row],[CAREA]]</f>
        <v>4.9712093864854673E-2</v>
      </c>
      <c r="AE25">
        <v>2.9134199999999999</v>
      </c>
      <c r="AF25">
        <f>(Table7[[#This Row],[time]]-2)*2</f>
        <v>1.8268399999999998</v>
      </c>
      <c r="AG25">
        <v>74.911299999999997</v>
      </c>
      <c r="AH25">
        <v>65.764799999999994</v>
      </c>
      <c r="AI25">
        <f>Table7[[#This Row],[CFNM]]/Table7[[#This Row],[CAREA]]</f>
        <v>0.87790226574628927</v>
      </c>
      <c r="AJ25">
        <v>2.9134199999999999</v>
      </c>
      <c r="AK25">
        <f>(Table8[[#This Row],[time]]-2)*2</f>
        <v>1.8268399999999998</v>
      </c>
      <c r="AL25">
        <v>75.281899999999993</v>
      </c>
      <c r="AM25">
        <v>5.44217</v>
      </c>
      <c r="AN25">
        <f>Table8[[#This Row],[CFNM]]/Table8[[#This Row],[CAREA]]</f>
        <v>7.2290550583872099E-2</v>
      </c>
    </row>
    <row r="26" spans="1:40" x14ac:dyDescent="0.3">
      <c r="A26">
        <v>2.9619599999999999</v>
      </c>
      <c r="B26">
        <f>(Table1[[#This Row],[time]]-2)*2</f>
        <v>1.9239199999999999</v>
      </c>
      <c r="C26">
        <v>71.710499999999996</v>
      </c>
      <c r="D26">
        <v>53.235700000000001</v>
      </c>
      <c r="E26">
        <f>Table1[[#This Row],[CFNM]]/Table1[[#This Row],[CAREA]]</f>
        <v>0.74236966692464845</v>
      </c>
      <c r="F26">
        <v>2.9619599999999999</v>
      </c>
      <c r="G26">
        <f>(Table2[[#This Row],[time]]-2)*2</f>
        <v>1.9239199999999999</v>
      </c>
      <c r="H26">
        <v>24.390699999999999</v>
      </c>
      <c r="I26">
        <v>2.7848499999999997E-4</v>
      </c>
      <c r="J26">
        <f>Table2[[#This Row],[CFNM]]/Table2[[#This Row],[CAREA]]</f>
        <v>1.1417671489543146E-5</v>
      </c>
      <c r="K26">
        <v>2.9619599999999999</v>
      </c>
      <c r="L26">
        <f>(Table3[[#This Row],[time]]-2)*2</f>
        <v>1.9239199999999999</v>
      </c>
      <c r="M26">
        <v>77.075999999999993</v>
      </c>
      <c r="N26">
        <v>45.643799999999999</v>
      </c>
      <c r="O26">
        <f>Table3[[#This Row],[CFNM]]/Table3[[#This Row],[CAREA]]</f>
        <v>0.59219212206134209</v>
      </c>
      <c r="P26">
        <v>2.9619599999999999</v>
      </c>
      <c r="Q26">
        <f>(Table4[[#This Row],[time]]-2)*2</f>
        <v>1.9239199999999999</v>
      </c>
      <c r="R26">
        <v>37.516199999999998</v>
      </c>
      <c r="S26">
        <v>7.2454400000000003E-4</v>
      </c>
      <c r="T26">
        <f>Table4[[#This Row],[CFNM]]/Table4[[#This Row],[CAREA]]</f>
        <v>1.9312830190690957E-5</v>
      </c>
      <c r="U26">
        <v>2.9619599999999999</v>
      </c>
      <c r="V26">
        <f>(Table5[[#This Row],[time]]-2)*2</f>
        <v>1.9239199999999999</v>
      </c>
      <c r="W26">
        <v>60.522500000000001</v>
      </c>
      <c r="X26">
        <v>54.332799999999999</v>
      </c>
      <c r="Y26">
        <f>Table5[[#This Row],[CFNM]]/Table5[[#This Row],[CAREA]]</f>
        <v>0.89772894378123835</v>
      </c>
      <c r="Z26">
        <v>2.9619599999999999</v>
      </c>
      <c r="AA26">
        <f>(Table6[[#This Row],[time]]-2)*2</f>
        <v>1.9239199999999999</v>
      </c>
      <c r="AB26">
        <v>88.206100000000006</v>
      </c>
      <c r="AC26">
        <v>4.0116699999999996</v>
      </c>
      <c r="AD26">
        <f>Table6[[#This Row],[CFNM]]/Table6[[#This Row],[CAREA]]</f>
        <v>4.5480641361538482E-2</v>
      </c>
      <c r="AE26">
        <v>2.9619599999999999</v>
      </c>
      <c r="AF26">
        <f>(Table7[[#This Row],[time]]-2)*2</f>
        <v>1.9239199999999999</v>
      </c>
      <c r="AG26">
        <v>74.495099999999994</v>
      </c>
      <c r="AH26">
        <v>67.886399999999995</v>
      </c>
      <c r="AI26">
        <f>Table7[[#This Row],[CFNM]]/Table7[[#This Row],[CAREA]]</f>
        <v>0.91128678262060192</v>
      </c>
      <c r="AJ26">
        <v>2.9619599999999999</v>
      </c>
      <c r="AK26">
        <f>(Table8[[#This Row],[time]]-2)*2</f>
        <v>1.9239199999999999</v>
      </c>
      <c r="AL26">
        <v>74.615600000000001</v>
      </c>
      <c r="AM26">
        <v>4.8736600000000001</v>
      </c>
      <c r="AN26">
        <f>Table8[[#This Row],[CFNM]]/Table8[[#This Row],[CAREA]]</f>
        <v>6.5316904239864054E-2</v>
      </c>
    </row>
    <row r="27" spans="1:40" x14ac:dyDescent="0.3">
      <c r="A27">
        <v>3</v>
      </c>
      <c r="B27">
        <f>(Table1[[#This Row],[time]]-2)*2</f>
        <v>2</v>
      </c>
      <c r="C27">
        <v>70.723799999999997</v>
      </c>
      <c r="D27">
        <v>54.408200000000001</v>
      </c>
      <c r="E27">
        <f>Table1[[#This Row],[CFNM]]/Table1[[#This Row],[CAREA]]</f>
        <v>0.76930538234653689</v>
      </c>
      <c r="F27">
        <v>3</v>
      </c>
      <c r="G27">
        <f>(Table2[[#This Row],[time]]-2)*2</f>
        <v>2</v>
      </c>
      <c r="H27">
        <v>19.5837</v>
      </c>
      <c r="I27">
        <v>2.3613E-4</v>
      </c>
      <c r="J27">
        <f>Table2[[#This Row],[CFNM]]/Table2[[#This Row],[CAREA]]</f>
        <v>1.2057476370655187E-5</v>
      </c>
      <c r="K27">
        <v>3</v>
      </c>
      <c r="L27">
        <f>(Table3[[#This Row],[time]]-2)*2</f>
        <v>2</v>
      </c>
      <c r="M27">
        <v>76.600800000000007</v>
      </c>
      <c r="N27">
        <v>46.692900000000002</v>
      </c>
      <c r="O27">
        <f>Table3[[#This Row],[CFNM]]/Table3[[#This Row],[CAREA]]</f>
        <v>0.60956151893974997</v>
      </c>
      <c r="P27">
        <v>3</v>
      </c>
      <c r="Q27">
        <f>(Table4[[#This Row],[time]]-2)*2</f>
        <v>2</v>
      </c>
      <c r="R27">
        <v>35.747100000000003</v>
      </c>
      <c r="S27">
        <v>6.6262500000000002E-4</v>
      </c>
      <c r="T27">
        <f>Table4[[#This Row],[CFNM]]/Table4[[#This Row],[CAREA]]</f>
        <v>1.8536468692565271E-5</v>
      </c>
      <c r="U27">
        <v>3</v>
      </c>
      <c r="V27">
        <f>(Table5[[#This Row],[time]]-2)*2</f>
        <v>2</v>
      </c>
      <c r="W27">
        <v>59.870899999999999</v>
      </c>
      <c r="X27">
        <v>56.006700000000002</v>
      </c>
      <c r="Y27">
        <f>Table5[[#This Row],[CFNM]]/Table5[[#This Row],[CAREA]]</f>
        <v>0.93545779335202917</v>
      </c>
      <c r="Z27">
        <v>3</v>
      </c>
      <c r="AA27">
        <f>(Table6[[#This Row],[time]]-2)*2</f>
        <v>2</v>
      </c>
      <c r="AB27">
        <v>88.116699999999994</v>
      </c>
      <c r="AC27">
        <v>3.6580599999999999</v>
      </c>
      <c r="AD27">
        <f>Table6[[#This Row],[CFNM]]/Table6[[#This Row],[CAREA]]</f>
        <v>4.1513810662451044E-2</v>
      </c>
      <c r="AE27">
        <v>3</v>
      </c>
      <c r="AF27">
        <f>(Table7[[#This Row],[time]]-2)*2</f>
        <v>2</v>
      </c>
      <c r="AG27">
        <v>74.032799999999995</v>
      </c>
      <c r="AH27">
        <v>69.796099999999996</v>
      </c>
      <c r="AI27">
        <f>Table7[[#This Row],[CFNM]]/Table7[[#This Row],[CAREA]]</f>
        <v>0.94277266292778339</v>
      </c>
      <c r="AJ27">
        <v>3</v>
      </c>
      <c r="AK27">
        <f>(Table8[[#This Row],[time]]-2)*2</f>
        <v>2</v>
      </c>
      <c r="AL27">
        <v>74.130799999999994</v>
      </c>
      <c r="AM27">
        <v>4.3248100000000003</v>
      </c>
      <c r="AN27">
        <f>Table8[[#This Row],[CFNM]]/Table8[[#This Row],[CAREA]]</f>
        <v>5.8340258030400327E-2</v>
      </c>
    </row>
    <row r="30" spans="1:40" x14ac:dyDescent="0.3">
      <c r="A30" t="s">
        <v>20</v>
      </c>
      <c r="E30" t="s">
        <v>0</v>
      </c>
    </row>
    <row r="31" spans="1:40" x14ac:dyDescent="0.3">
      <c r="A31" t="s">
        <v>21</v>
      </c>
      <c r="E31" t="s">
        <v>1</v>
      </c>
      <c r="F31" t="s">
        <v>2</v>
      </c>
    </row>
    <row r="32" spans="1:40" x14ac:dyDescent="0.3">
      <c r="E32" t="s">
        <v>16</v>
      </c>
    </row>
    <row r="34" spans="1:40" x14ac:dyDescent="0.3">
      <c r="A34" t="s">
        <v>3</v>
      </c>
      <c r="F34" t="s">
        <v>4</v>
      </c>
      <c r="K34" t="s">
        <v>5</v>
      </c>
      <c r="P34" t="s">
        <v>6</v>
      </c>
      <c r="U34" t="s">
        <v>7</v>
      </c>
      <c r="Z34" t="s">
        <v>8</v>
      </c>
      <c r="AE34" t="s">
        <v>9</v>
      </c>
      <c r="AJ34" t="s">
        <v>10</v>
      </c>
    </row>
    <row r="35" spans="1:40" x14ac:dyDescent="0.3">
      <c r="A35" t="s">
        <v>11</v>
      </c>
      <c r="B35" t="s">
        <v>12</v>
      </c>
      <c r="C35" t="s">
        <v>17</v>
      </c>
      <c r="D35" t="s">
        <v>14</v>
      </c>
      <c r="E35" s="1" t="s">
        <v>15</v>
      </c>
      <c r="F35" t="s">
        <v>11</v>
      </c>
      <c r="G35" t="s">
        <v>12</v>
      </c>
      <c r="H35" t="s">
        <v>17</v>
      </c>
      <c r="I35" t="s">
        <v>14</v>
      </c>
      <c r="J35" s="1" t="s">
        <v>15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11</v>
      </c>
      <c r="V35" t="s">
        <v>12</v>
      </c>
      <c r="W35" t="s">
        <v>13</v>
      </c>
      <c r="X35" t="s">
        <v>14</v>
      </c>
      <c r="Y35" t="s">
        <v>15</v>
      </c>
      <c r="Z35" t="s">
        <v>11</v>
      </c>
      <c r="AA35" t="s">
        <v>12</v>
      </c>
      <c r="AB35" t="s">
        <v>13</v>
      </c>
      <c r="AC35" t="s">
        <v>14</v>
      </c>
      <c r="AD35" t="s">
        <v>15</v>
      </c>
      <c r="AE35" t="s">
        <v>11</v>
      </c>
      <c r="AF35" t="s">
        <v>12</v>
      </c>
      <c r="AG35" t="s">
        <v>13</v>
      </c>
      <c r="AH35" t="s">
        <v>14</v>
      </c>
      <c r="AI35" t="s">
        <v>15</v>
      </c>
      <c r="AJ35" t="s">
        <v>11</v>
      </c>
      <c r="AK35" t="s">
        <v>12</v>
      </c>
      <c r="AL35" t="s">
        <v>13</v>
      </c>
      <c r="AM35" t="s">
        <v>14</v>
      </c>
      <c r="AN35" t="s">
        <v>15</v>
      </c>
    </row>
    <row r="36" spans="1:40" x14ac:dyDescent="0.3">
      <c r="A36">
        <v>2</v>
      </c>
      <c r="B36">
        <f>-(Table219[[#This Row],[time]]-2)*2</f>
        <v>0</v>
      </c>
      <c r="C36">
        <v>91.921300000000002</v>
      </c>
      <c r="D36">
        <v>9.3756500000000003</v>
      </c>
      <c r="E36">
        <f>Table219[[#This Row],[CFNM]]/Table219[[#This Row],[CAREA ]]</f>
        <v>0.10199649047609205</v>
      </c>
      <c r="F36">
        <v>2</v>
      </c>
      <c r="G36">
        <f>-(Table320[[#This Row],[time]]-2)*2</f>
        <v>0</v>
      </c>
      <c r="H36">
        <v>94.718199999999996</v>
      </c>
      <c r="I36">
        <v>2.8455900000000001</v>
      </c>
      <c r="J36" s="1">
        <f>Table320[[#This Row],[CFNM]]/Table320[[#This Row],[CAREA ]]</f>
        <v>3.0042695068107292E-2</v>
      </c>
      <c r="K36">
        <v>2</v>
      </c>
      <c r="L36">
        <f>-(Table421[[#This Row],[time]]-2)*2</f>
        <v>0</v>
      </c>
      <c r="M36">
        <v>89.822999999999993</v>
      </c>
      <c r="N36">
        <v>2.7683800000000001</v>
      </c>
      <c r="O36">
        <f>Table421[[#This Row],[CFNM]]/Table421[[#This Row],[CAREA]]</f>
        <v>3.0820391213831649E-2</v>
      </c>
      <c r="P36">
        <v>2</v>
      </c>
      <c r="Q36">
        <f>-(Table16[[#This Row],[time]]-2)*2</f>
        <v>0</v>
      </c>
      <c r="R36">
        <v>84.903199999999998</v>
      </c>
      <c r="S36">
        <v>4.4528400000000001</v>
      </c>
      <c r="T36">
        <f>Table16[[#This Row],[CFNM]]/Table16[[#This Row],[CAREA]]</f>
        <v>5.2446079770844915E-2</v>
      </c>
      <c r="U36">
        <v>2</v>
      </c>
      <c r="V36">
        <f>-(Table622[[#This Row],[time]]-2)*2</f>
        <v>0</v>
      </c>
      <c r="W36">
        <v>83.020300000000006</v>
      </c>
      <c r="X36">
        <v>8.6436100000000007</v>
      </c>
      <c r="Y36">
        <f>Table622[[#This Row],[CFNM]]/Table622[[#This Row],[CAREA]]</f>
        <v>0.10411441538997089</v>
      </c>
      <c r="Z36">
        <v>2</v>
      </c>
      <c r="AA36">
        <f>-(Table723[[#This Row],[time]]-2)*2</f>
        <v>0</v>
      </c>
      <c r="AB36">
        <v>88.872600000000006</v>
      </c>
      <c r="AC36">
        <v>13.6356</v>
      </c>
      <c r="AD36">
        <f>Table723[[#This Row],[CFNM]]/Table723[[#This Row],[CAREA]]</f>
        <v>0.1534286157938442</v>
      </c>
      <c r="AE36">
        <v>2</v>
      </c>
      <c r="AF36">
        <f>-(Table824[[#This Row],[time]]-2)*2</f>
        <v>0</v>
      </c>
      <c r="AG36">
        <v>78.913399999999996</v>
      </c>
      <c r="AH36">
        <v>19.2013</v>
      </c>
      <c r="AI36">
        <f>Table824[[#This Row],[CFNM]]/Table824[[#This Row],[CAREA]]</f>
        <v>0.24332115965095916</v>
      </c>
      <c r="AJ36">
        <v>2</v>
      </c>
      <c r="AK36">
        <f>-(Table925[[#This Row],[time]]-2)*2</f>
        <v>0</v>
      </c>
      <c r="AL36">
        <v>83.194400000000002</v>
      </c>
      <c r="AM36">
        <v>18.7179</v>
      </c>
      <c r="AN36">
        <f>Table925[[#This Row],[CFNM]]/Table925[[#This Row],[CAREA]]</f>
        <v>0.22498990316655929</v>
      </c>
    </row>
    <row r="37" spans="1:40" x14ac:dyDescent="0.3">
      <c r="A37">
        <v>2.0512600000000001</v>
      </c>
      <c r="B37">
        <f>-(Table219[[#This Row],[time]]-2)*2</f>
        <v>-0.10252000000000017</v>
      </c>
      <c r="C37">
        <v>88.766800000000003</v>
      </c>
      <c r="D37">
        <v>7.8788200000000002</v>
      </c>
      <c r="E37">
        <f>Table219[[#This Row],[CFNM]]/Table219[[#This Row],[CAREA ]]</f>
        <v>8.8758634985152102E-2</v>
      </c>
      <c r="F37">
        <v>2.0512600000000001</v>
      </c>
      <c r="G37">
        <f>-(Table320[[#This Row],[time]]-2)*2</f>
        <v>-0.10252000000000017</v>
      </c>
      <c r="H37">
        <v>94.141499999999994</v>
      </c>
      <c r="I37">
        <v>6.3465800000000003</v>
      </c>
      <c r="J37" s="1">
        <f>Table320[[#This Row],[CFNM]]/Table320[[#This Row],[CAREA ]]</f>
        <v>6.7415326928081679E-2</v>
      </c>
      <c r="K37">
        <v>2.0512600000000001</v>
      </c>
      <c r="L37">
        <f>-(Table421[[#This Row],[time]]-2)*2</f>
        <v>-0.10252000000000017</v>
      </c>
      <c r="M37">
        <v>88.453599999999994</v>
      </c>
      <c r="N37">
        <v>0.257656</v>
      </c>
      <c r="O37">
        <f>Table421[[#This Row],[CFNM]]/Table421[[#This Row],[CAREA]]</f>
        <v>2.9128944440927223E-3</v>
      </c>
      <c r="P37">
        <v>2.0512600000000001</v>
      </c>
      <c r="Q37">
        <f>-(Table16[[#This Row],[time]]-2)*2</f>
        <v>-0.10252000000000017</v>
      </c>
      <c r="R37">
        <v>83.962900000000005</v>
      </c>
      <c r="S37">
        <v>8.46523</v>
      </c>
      <c r="T37">
        <f>Table16[[#This Row],[CFNM]]/Table16[[#This Row],[CAREA]]</f>
        <v>0.10082107692802415</v>
      </c>
      <c r="U37">
        <v>2.0512600000000001</v>
      </c>
      <c r="V37">
        <f>-(Table622[[#This Row],[time]]-2)*2</f>
        <v>-0.10252000000000017</v>
      </c>
      <c r="W37">
        <v>82.436000000000007</v>
      </c>
      <c r="X37">
        <v>4.5449099999999998</v>
      </c>
      <c r="Y37">
        <f>Table622[[#This Row],[CFNM]]/Table622[[#This Row],[CAREA]]</f>
        <v>5.5132587704400986E-2</v>
      </c>
      <c r="Z37">
        <v>2.0512600000000001</v>
      </c>
      <c r="AA37">
        <f>-(Table723[[#This Row],[time]]-2)*2</f>
        <v>-0.10252000000000017</v>
      </c>
      <c r="AB37">
        <v>86.537499999999994</v>
      </c>
      <c r="AC37">
        <v>13.7751</v>
      </c>
      <c r="AD37">
        <f>Table723[[#This Row],[CFNM]]/Table723[[#This Row],[CAREA]]</f>
        <v>0.1591807020078001</v>
      </c>
      <c r="AE37">
        <v>2.0512600000000001</v>
      </c>
      <c r="AF37">
        <f>-(Table824[[#This Row],[time]]-2)*2</f>
        <v>-0.10252000000000017</v>
      </c>
      <c r="AG37">
        <v>79.345500000000001</v>
      </c>
      <c r="AH37">
        <v>17.384599999999999</v>
      </c>
      <c r="AI37">
        <f>Table824[[#This Row],[CFNM]]/Table824[[#This Row],[CAREA]]</f>
        <v>0.2191000119729537</v>
      </c>
      <c r="AJ37">
        <v>2.0512600000000001</v>
      </c>
      <c r="AK37">
        <f>-(Table925[[#This Row],[time]]-2)*2</f>
        <v>-0.10252000000000017</v>
      </c>
      <c r="AL37">
        <v>83.1434</v>
      </c>
      <c r="AM37">
        <v>21.7898</v>
      </c>
      <c r="AN37">
        <f>Table925[[#This Row],[CFNM]]/Table925[[#This Row],[CAREA]]</f>
        <v>0.26207492116030856</v>
      </c>
    </row>
    <row r="38" spans="1:40" x14ac:dyDescent="0.3">
      <c r="A38">
        <v>2.1153300000000002</v>
      </c>
      <c r="B38">
        <f>-(Table219[[#This Row],[time]]-2)*2</f>
        <v>-0.23066000000000031</v>
      </c>
      <c r="C38">
        <v>86.217699999999994</v>
      </c>
      <c r="D38">
        <v>5.9873900000000004</v>
      </c>
      <c r="E38">
        <f>Table219[[#This Row],[CFNM]]/Table219[[#This Row],[CAREA ]]</f>
        <v>6.9445021149949493E-2</v>
      </c>
      <c r="F38">
        <v>2.1153300000000002</v>
      </c>
      <c r="G38">
        <f>-(Table320[[#This Row],[time]]-2)*2</f>
        <v>-0.23066000000000031</v>
      </c>
      <c r="H38">
        <v>92.884600000000006</v>
      </c>
      <c r="I38">
        <v>9.3747100000000003</v>
      </c>
      <c r="J38" s="1">
        <f>Table320[[#This Row],[CFNM]]/Table320[[#This Row],[CAREA ]]</f>
        <v>0.1009285715823721</v>
      </c>
      <c r="K38">
        <v>2.1153300000000002</v>
      </c>
      <c r="L38">
        <f>-(Table421[[#This Row],[time]]-2)*2</f>
        <v>-0.23066000000000031</v>
      </c>
      <c r="M38">
        <v>88.434799999999996</v>
      </c>
      <c r="N38">
        <v>4.0996899999999996E-3</v>
      </c>
      <c r="O38">
        <f>Table421[[#This Row],[CFNM]]/Table421[[#This Row],[CAREA]]</f>
        <v>4.6358334049491829E-5</v>
      </c>
      <c r="P38">
        <v>2.1153300000000002</v>
      </c>
      <c r="Q38">
        <f>-(Table16[[#This Row],[time]]-2)*2</f>
        <v>-0.23066000000000031</v>
      </c>
      <c r="R38">
        <v>82.012200000000007</v>
      </c>
      <c r="S38">
        <v>10.830500000000001</v>
      </c>
      <c r="T38">
        <f>Table16[[#This Row],[CFNM]]/Table16[[#This Row],[CAREA]]</f>
        <v>0.13205962039794078</v>
      </c>
      <c r="U38">
        <v>2.1153300000000002</v>
      </c>
      <c r="V38">
        <f>-(Table622[[#This Row],[time]]-2)*2</f>
        <v>-0.23066000000000031</v>
      </c>
      <c r="W38">
        <v>82.651499999999999</v>
      </c>
      <c r="X38">
        <v>1.74712</v>
      </c>
      <c r="Y38">
        <f>Table622[[#This Row],[CFNM]]/Table622[[#This Row],[CAREA]]</f>
        <v>2.1138394342510421E-2</v>
      </c>
      <c r="Z38">
        <v>2.1153300000000002</v>
      </c>
      <c r="AA38">
        <f>-(Table723[[#This Row],[time]]-2)*2</f>
        <v>-0.23066000000000031</v>
      </c>
      <c r="AB38">
        <v>84.292599999999993</v>
      </c>
      <c r="AC38">
        <v>12.809699999999999</v>
      </c>
      <c r="AD38">
        <f>Table723[[#This Row],[CFNM]]/Table723[[#This Row],[CAREA]]</f>
        <v>0.15196707658798045</v>
      </c>
      <c r="AE38">
        <v>2.1153300000000002</v>
      </c>
      <c r="AF38">
        <f>-(Table824[[#This Row],[time]]-2)*2</f>
        <v>-0.23066000000000031</v>
      </c>
      <c r="AG38">
        <v>79.700699999999998</v>
      </c>
      <c r="AH38">
        <v>15.310600000000001</v>
      </c>
      <c r="AI38">
        <f>Table824[[#This Row],[CFNM]]/Table824[[#This Row],[CAREA]]</f>
        <v>0.19210119860929706</v>
      </c>
      <c r="AJ38">
        <v>2.1153300000000002</v>
      </c>
      <c r="AK38">
        <f>-(Table925[[#This Row],[time]]-2)*2</f>
        <v>-0.23066000000000031</v>
      </c>
      <c r="AL38">
        <v>83.017200000000003</v>
      </c>
      <c r="AM38">
        <v>24.045100000000001</v>
      </c>
      <c r="AN38">
        <f>Table925[[#This Row],[CFNM]]/Table925[[#This Row],[CAREA]]</f>
        <v>0.28963997822138066</v>
      </c>
    </row>
    <row r="39" spans="1:40" x14ac:dyDescent="0.3">
      <c r="A39">
        <v>2.1747100000000001</v>
      </c>
      <c r="B39">
        <f>-(Table219[[#This Row],[time]]-2)*2</f>
        <v>-0.34942000000000029</v>
      </c>
      <c r="C39">
        <v>83.566199999999995</v>
      </c>
      <c r="D39">
        <v>4.06881</v>
      </c>
      <c r="E39">
        <f>Table219[[#This Row],[CFNM]]/Table219[[#This Row],[CAREA ]]</f>
        <v>4.8689661609598145E-2</v>
      </c>
      <c r="F39">
        <v>2.1747100000000001</v>
      </c>
      <c r="G39">
        <f>-(Table320[[#This Row],[time]]-2)*2</f>
        <v>-0.34942000000000029</v>
      </c>
      <c r="H39">
        <v>91.168599999999998</v>
      </c>
      <c r="I39">
        <v>13.692399999999999</v>
      </c>
      <c r="J39" s="1">
        <f>Table320[[#This Row],[CFNM]]/Table320[[#This Row],[CAREA ]]</f>
        <v>0.15018767426504301</v>
      </c>
      <c r="K39">
        <v>2.1747100000000001</v>
      </c>
      <c r="L39">
        <f>-(Table421[[#This Row],[time]]-2)*2</f>
        <v>-0.34942000000000029</v>
      </c>
      <c r="M39">
        <v>82.368099999999998</v>
      </c>
      <c r="N39">
        <v>3.0642999999999998E-3</v>
      </c>
      <c r="O39">
        <f>Table421[[#This Row],[CFNM]]/Table421[[#This Row],[CAREA]]</f>
        <v>3.7202509223837868E-5</v>
      </c>
      <c r="P39">
        <v>2.1747100000000001</v>
      </c>
      <c r="Q39">
        <f>-(Table16[[#This Row],[time]]-2)*2</f>
        <v>-0.34942000000000029</v>
      </c>
      <c r="R39">
        <v>80.891099999999994</v>
      </c>
      <c r="S39">
        <v>14.4596</v>
      </c>
      <c r="T39">
        <f>Table16[[#This Row],[CFNM]]/Table16[[#This Row],[CAREA]]</f>
        <v>0.17875390494133472</v>
      </c>
      <c r="U39">
        <v>2.1747100000000001</v>
      </c>
      <c r="V39">
        <f>-(Table622[[#This Row],[time]]-2)*2</f>
        <v>-0.34942000000000029</v>
      </c>
      <c r="W39">
        <v>82.967399999999998</v>
      </c>
      <c r="X39">
        <v>0.15024399999999999</v>
      </c>
      <c r="Y39">
        <f>Table622[[#This Row],[CFNM]]/Table622[[#This Row],[CAREA]]</f>
        <v>1.8108799359748528E-3</v>
      </c>
      <c r="Z39">
        <v>2.1747100000000001</v>
      </c>
      <c r="AA39">
        <f>-(Table723[[#This Row],[time]]-2)*2</f>
        <v>-0.34942000000000029</v>
      </c>
      <c r="AB39">
        <v>84.032799999999995</v>
      </c>
      <c r="AC39">
        <v>14.0671</v>
      </c>
      <c r="AD39">
        <f>Table723[[#This Row],[CFNM]]/Table723[[#This Row],[CAREA]]</f>
        <v>0.16740011043306902</v>
      </c>
      <c r="AE39">
        <v>2.1747100000000001</v>
      </c>
      <c r="AF39">
        <f>-(Table824[[#This Row],[time]]-2)*2</f>
        <v>-0.34942000000000029</v>
      </c>
      <c r="AG39">
        <v>80.113699999999994</v>
      </c>
      <c r="AH39">
        <v>12.8962</v>
      </c>
      <c r="AI39">
        <f>Table824[[#This Row],[CFNM]]/Table824[[#This Row],[CAREA]]</f>
        <v>0.16097371610598438</v>
      </c>
      <c r="AJ39">
        <v>2.1747100000000001</v>
      </c>
      <c r="AK39">
        <f>-(Table925[[#This Row],[time]]-2)*2</f>
        <v>-0.34942000000000029</v>
      </c>
      <c r="AL39">
        <v>82.875</v>
      </c>
      <c r="AM39">
        <v>27.189399999999999</v>
      </c>
      <c r="AN39">
        <f>Table925[[#This Row],[CFNM]]/Table925[[#This Row],[CAREA]]</f>
        <v>0.32807722473604828</v>
      </c>
    </row>
    <row r="40" spans="1:40" x14ac:dyDescent="0.3">
      <c r="A40">
        <v>2.20404</v>
      </c>
      <c r="B40">
        <f>-(Table219[[#This Row],[time]]-2)*2</f>
        <v>-0.40808</v>
      </c>
      <c r="C40">
        <v>82.509600000000006</v>
      </c>
      <c r="D40">
        <v>3.3281200000000002</v>
      </c>
      <c r="E40">
        <f>Table219[[#This Row],[CFNM]]/Table219[[#This Row],[CAREA ]]</f>
        <v>4.033615482319633E-2</v>
      </c>
      <c r="F40">
        <v>2.20404</v>
      </c>
      <c r="G40">
        <f>-(Table320[[#This Row],[time]]-2)*2</f>
        <v>-0.40808</v>
      </c>
      <c r="H40">
        <v>90.496399999999994</v>
      </c>
      <c r="I40">
        <v>15.639900000000001</v>
      </c>
      <c r="J40" s="1">
        <f>Table320[[#This Row],[CFNM]]/Table320[[#This Row],[CAREA ]]</f>
        <v>0.17282344933058114</v>
      </c>
      <c r="K40">
        <v>2.20404</v>
      </c>
      <c r="L40">
        <f>-(Table421[[#This Row],[time]]-2)*2</f>
        <v>-0.40808</v>
      </c>
      <c r="M40">
        <v>78.697999999999993</v>
      </c>
      <c r="N40">
        <v>2.8374099999999998E-3</v>
      </c>
      <c r="O40">
        <f>Table421[[#This Row],[CFNM]]/Table421[[#This Row],[CAREA]]</f>
        <v>3.6054410531398512E-5</v>
      </c>
      <c r="P40">
        <v>2.20404</v>
      </c>
      <c r="Q40">
        <f>-(Table16[[#This Row],[time]]-2)*2</f>
        <v>-0.40808</v>
      </c>
      <c r="R40">
        <v>80.444199999999995</v>
      </c>
      <c r="S40">
        <v>16.032900000000001</v>
      </c>
      <c r="T40">
        <f>Table16[[#This Row],[CFNM]]/Table16[[#This Row],[CAREA]]</f>
        <v>0.1993046111466085</v>
      </c>
      <c r="U40">
        <v>2.20404</v>
      </c>
      <c r="V40">
        <f>-(Table622[[#This Row],[time]]-2)*2</f>
        <v>-0.40808</v>
      </c>
      <c r="W40">
        <v>82.909599999999998</v>
      </c>
      <c r="X40">
        <v>5.1114100000000003E-3</v>
      </c>
      <c r="Y40">
        <f>Table622[[#This Row],[CFNM]]/Table622[[#This Row],[CAREA]]</f>
        <v>6.1650399953684505E-5</v>
      </c>
      <c r="Z40">
        <v>2.20404</v>
      </c>
      <c r="AA40">
        <f>-(Table723[[#This Row],[time]]-2)*2</f>
        <v>-0.40808</v>
      </c>
      <c r="AB40">
        <v>83.457300000000004</v>
      </c>
      <c r="AC40">
        <v>15.2896</v>
      </c>
      <c r="AD40">
        <f>Table723[[#This Row],[CFNM]]/Table723[[#This Row],[CAREA]]</f>
        <v>0.18320266771151233</v>
      </c>
      <c r="AE40">
        <v>2.20404</v>
      </c>
      <c r="AF40">
        <f>-(Table824[[#This Row],[time]]-2)*2</f>
        <v>-0.40808</v>
      </c>
      <c r="AG40">
        <v>80.159599999999998</v>
      </c>
      <c r="AH40">
        <v>11.965299999999999</v>
      </c>
      <c r="AI40">
        <f>Table824[[#This Row],[CFNM]]/Table824[[#This Row],[CAREA]]</f>
        <v>0.14926845942345021</v>
      </c>
      <c r="AJ40">
        <v>2.20404</v>
      </c>
      <c r="AK40">
        <f>-(Table925[[#This Row],[time]]-2)*2</f>
        <v>-0.40808</v>
      </c>
      <c r="AL40">
        <v>82.804699999999997</v>
      </c>
      <c r="AM40">
        <v>28.572800000000001</v>
      </c>
      <c r="AN40">
        <f>Table925[[#This Row],[CFNM]]/Table925[[#This Row],[CAREA]]</f>
        <v>0.3450625387206282</v>
      </c>
    </row>
    <row r="41" spans="1:40" x14ac:dyDescent="0.3">
      <c r="A41">
        <v>2.2512099999999999</v>
      </c>
      <c r="B41">
        <f>-(Table219[[#This Row],[time]]-2)*2</f>
        <v>-0.50241999999999987</v>
      </c>
      <c r="C41">
        <v>78.525099999999995</v>
      </c>
      <c r="D41">
        <v>1.9087499999999999</v>
      </c>
      <c r="E41">
        <f>Table219[[#This Row],[CFNM]]/Table219[[#This Row],[CAREA ]]</f>
        <v>2.4307514412589097E-2</v>
      </c>
      <c r="F41">
        <v>2.2512099999999999</v>
      </c>
      <c r="G41">
        <f>-(Table320[[#This Row],[time]]-2)*2</f>
        <v>-0.50241999999999987</v>
      </c>
      <c r="H41">
        <v>88.848200000000006</v>
      </c>
      <c r="I41">
        <v>19.818100000000001</v>
      </c>
      <c r="J41" s="1">
        <f>Table320[[#This Row],[CFNM]]/Table320[[#This Row],[CAREA ]]</f>
        <v>0.22305572875983981</v>
      </c>
      <c r="K41">
        <v>2.2512099999999999</v>
      </c>
      <c r="L41">
        <f>-(Table421[[#This Row],[time]]-2)*2</f>
        <v>-0.50241999999999987</v>
      </c>
      <c r="M41">
        <v>74.449600000000004</v>
      </c>
      <c r="N41">
        <v>2.3900000000000002E-3</v>
      </c>
      <c r="O41">
        <f>Table421[[#This Row],[CFNM]]/Table421[[#This Row],[CAREA]]</f>
        <v>3.2102254411037801E-5</v>
      </c>
      <c r="P41">
        <v>2.2512099999999999</v>
      </c>
      <c r="Q41">
        <f>-(Table16[[#This Row],[time]]-2)*2</f>
        <v>-0.50241999999999987</v>
      </c>
      <c r="R41">
        <v>79.448400000000007</v>
      </c>
      <c r="S41">
        <v>19.453299999999999</v>
      </c>
      <c r="T41">
        <f>Table16[[#This Row],[CFNM]]/Table16[[#This Row],[CAREA]]</f>
        <v>0.24485452192869833</v>
      </c>
      <c r="U41">
        <v>2.2512099999999999</v>
      </c>
      <c r="V41">
        <f>-(Table622[[#This Row],[time]]-2)*2</f>
        <v>-0.50241999999999987</v>
      </c>
      <c r="W41">
        <v>82.862499999999997</v>
      </c>
      <c r="X41">
        <v>4.59897E-3</v>
      </c>
      <c r="Y41">
        <f>Table622[[#This Row],[CFNM]]/Table622[[#This Row],[CAREA]]</f>
        <v>5.5501221903756224E-5</v>
      </c>
      <c r="Z41">
        <v>2.2512099999999999</v>
      </c>
      <c r="AA41">
        <f>-(Table723[[#This Row],[time]]-2)*2</f>
        <v>-0.50241999999999987</v>
      </c>
      <c r="AB41">
        <v>82.050799999999995</v>
      </c>
      <c r="AC41">
        <v>18.662500000000001</v>
      </c>
      <c r="AD41">
        <f>Table723[[#This Row],[CFNM]]/Table723[[#This Row],[CAREA]]</f>
        <v>0.22745055502201078</v>
      </c>
      <c r="AE41">
        <v>2.2512099999999999</v>
      </c>
      <c r="AF41">
        <f>-(Table824[[#This Row],[time]]-2)*2</f>
        <v>-0.50241999999999987</v>
      </c>
      <c r="AG41">
        <v>79.765199999999993</v>
      </c>
      <c r="AH41">
        <v>10.1257</v>
      </c>
      <c r="AI41">
        <f>Table824[[#This Row],[CFNM]]/Table824[[#This Row],[CAREA]]</f>
        <v>0.12694383014146521</v>
      </c>
      <c r="AJ41">
        <v>2.2512099999999999</v>
      </c>
      <c r="AK41">
        <f>-(Table925[[#This Row],[time]]-2)*2</f>
        <v>-0.50241999999999987</v>
      </c>
      <c r="AL41">
        <v>82.837199999999996</v>
      </c>
      <c r="AM41">
        <v>31.698599999999999</v>
      </c>
      <c r="AN41">
        <f>Table925[[#This Row],[CFNM]]/Table925[[#This Row],[CAREA]]</f>
        <v>0.38266141298836753</v>
      </c>
    </row>
    <row r="42" spans="1:40" x14ac:dyDescent="0.3">
      <c r="A42">
        <v>2.3028900000000001</v>
      </c>
      <c r="B42">
        <f>-(Table219[[#This Row],[time]]-2)*2</f>
        <v>-0.60578000000000021</v>
      </c>
      <c r="C42">
        <v>76.600499999999997</v>
      </c>
      <c r="D42">
        <v>1.2536700000000001</v>
      </c>
      <c r="E42">
        <f>Table219[[#This Row],[CFNM]]/Table219[[#This Row],[CAREA ]]</f>
        <v>1.6366342256251592E-2</v>
      </c>
      <c r="F42">
        <v>2.3028900000000001</v>
      </c>
      <c r="G42">
        <f>-(Table320[[#This Row],[time]]-2)*2</f>
        <v>-0.60578000000000021</v>
      </c>
      <c r="H42">
        <v>87.934799999999996</v>
      </c>
      <c r="I42">
        <v>22.046800000000001</v>
      </c>
      <c r="J42" s="1">
        <f>Table320[[#This Row],[CFNM]]/Table320[[#This Row],[CAREA ]]</f>
        <v>0.25071757711395265</v>
      </c>
      <c r="K42">
        <v>2.3028900000000001</v>
      </c>
      <c r="L42">
        <f>-(Table421[[#This Row],[time]]-2)*2</f>
        <v>-0.60578000000000021</v>
      </c>
      <c r="M42">
        <v>71.237300000000005</v>
      </c>
      <c r="N42">
        <v>2.1613000000000001E-3</v>
      </c>
      <c r="O42">
        <f>Table421[[#This Row],[CFNM]]/Table421[[#This Row],[CAREA]]</f>
        <v>3.0339442960359248E-5</v>
      </c>
      <c r="P42">
        <v>2.3028900000000001</v>
      </c>
      <c r="Q42">
        <f>-(Table16[[#This Row],[time]]-2)*2</f>
        <v>-0.60578000000000021</v>
      </c>
      <c r="R42">
        <v>79.056899999999999</v>
      </c>
      <c r="S42">
        <v>21.340199999999999</v>
      </c>
      <c r="T42">
        <f>Table16[[#This Row],[CFNM]]/Table16[[#This Row],[CAREA]]</f>
        <v>0.26993469260747638</v>
      </c>
      <c r="U42">
        <v>2.3028900000000001</v>
      </c>
      <c r="V42">
        <f>-(Table622[[#This Row],[time]]-2)*2</f>
        <v>-0.60578000000000021</v>
      </c>
      <c r="W42">
        <v>82.741699999999994</v>
      </c>
      <c r="X42">
        <v>4.4584999999999998E-3</v>
      </c>
      <c r="Y42">
        <f>Table622[[#This Row],[CFNM]]/Table622[[#This Row],[CAREA]]</f>
        <v>5.3884558813754128E-5</v>
      </c>
      <c r="Z42">
        <v>2.3028900000000001</v>
      </c>
      <c r="AA42">
        <f>-(Table723[[#This Row],[time]]-2)*2</f>
        <v>-0.60578000000000021</v>
      </c>
      <c r="AB42">
        <v>81.526899999999998</v>
      </c>
      <c r="AC42">
        <v>20.733899999999998</v>
      </c>
      <c r="AD42">
        <f>Table723[[#This Row],[CFNM]]/Table723[[#This Row],[CAREA]]</f>
        <v>0.25431973986500161</v>
      </c>
      <c r="AE42">
        <v>2.3028900000000001</v>
      </c>
      <c r="AF42">
        <f>-(Table824[[#This Row],[time]]-2)*2</f>
        <v>-0.60578000000000021</v>
      </c>
      <c r="AG42">
        <v>79.395899999999997</v>
      </c>
      <c r="AH42">
        <v>9.1637900000000005</v>
      </c>
      <c r="AI42">
        <f>Table824[[#This Row],[CFNM]]/Table824[[#This Row],[CAREA]]</f>
        <v>0.11541893221186486</v>
      </c>
      <c r="AJ42">
        <v>2.3028900000000001</v>
      </c>
      <c r="AK42">
        <f>-(Table925[[#This Row],[time]]-2)*2</f>
        <v>-0.60578000000000021</v>
      </c>
      <c r="AL42">
        <v>82.864400000000003</v>
      </c>
      <c r="AM42">
        <v>33.447099999999999</v>
      </c>
      <c r="AN42">
        <f>Table925[[#This Row],[CFNM]]/Table925[[#This Row],[CAREA]]</f>
        <v>0.40363654355790901</v>
      </c>
    </row>
    <row r="43" spans="1:40" x14ac:dyDescent="0.3">
      <c r="A43">
        <v>2.3528600000000002</v>
      </c>
      <c r="B43">
        <f>-(Table219[[#This Row],[time]]-2)*2</f>
        <v>-0.70572000000000035</v>
      </c>
      <c r="C43">
        <v>76.287400000000005</v>
      </c>
      <c r="D43">
        <v>0.51440699999999995</v>
      </c>
      <c r="E43">
        <f>Table219[[#This Row],[CFNM]]/Table219[[#This Row],[CAREA ]]</f>
        <v>6.74301391841903E-3</v>
      </c>
      <c r="F43">
        <v>2.3528600000000002</v>
      </c>
      <c r="G43">
        <f>-(Table320[[#This Row],[time]]-2)*2</f>
        <v>-0.70572000000000035</v>
      </c>
      <c r="H43">
        <v>86.602000000000004</v>
      </c>
      <c r="I43">
        <v>25.2334</v>
      </c>
      <c r="J43" s="1">
        <f>Table320[[#This Row],[CFNM]]/Table320[[#This Row],[CAREA ]]</f>
        <v>0.29137202374079119</v>
      </c>
      <c r="K43">
        <v>2.3528600000000002</v>
      </c>
      <c r="L43">
        <f>-(Table421[[#This Row],[time]]-2)*2</f>
        <v>-0.70572000000000035</v>
      </c>
      <c r="M43">
        <v>69.453299999999999</v>
      </c>
      <c r="N43">
        <v>1.85367E-3</v>
      </c>
      <c r="O43">
        <f>Table421[[#This Row],[CFNM]]/Table421[[#This Row],[CAREA]]</f>
        <v>2.668944456202945E-5</v>
      </c>
      <c r="P43">
        <v>2.3528600000000002</v>
      </c>
      <c r="Q43">
        <f>-(Table16[[#This Row],[time]]-2)*2</f>
        <v>-0.70572000000000035</v>
      </c>
      <c r="R43">
        <v>78.313199999999995</v>
      </c>
      <c r="S43">
        <v>24.261900000000001</v>
      </c>
      <c r="T43">
        <f>Table16[[#This Row],[CFNM]]/Table16[[#This Row],[CAREA]]</f>
        <v>0.30980600971483735</v>
      </c>
      <c r="U43">
        <v>2.3528600000000002</v>
      </c>
      <c r="V43">
        <f>-(Table622[[#This Row],[time]]-2)*2</f>
        <v>-0.70572000000000035</v>
      </c>
      <c r="W43">
        <v>83.340699999999998</v>
      </c>
      <c r="X43">
        <v>4.2671599999999999E-3</v>
      </c>
      <c r="Y43">
        <f>Table622[[#This Row],[CFNM]]/Table622[[#This Row],[CAREA]]</f>
        <v>5.1201393796788364E-5</v>
      </c>
      <c r="Z43">
        <v>2.3528600000000002</v>
      </c>
      <c r="AA43">
        <f>-(Table723[[#This Row],[time]]-2)*2</f>
        <v>-0.70572000000000035</v>
      </c>
      <c r="AB43">
        <v>79.837199999999996</v>
      </c>
      <c r="AC43">
        <v>23.840800000000002</v>
      </c>
      <c r="AD43">
        <f>Table723[[#This Row],[CFNM]]/Table723[[#This Row],[CAREA]]</f>
        <v>0.29861768699303087</v>
      </c>
      <c r="AE43">
        <v>2.3528600000000002</v>
      </c>
      <c r="AF43">
        <f>-(Table824[[#This Row],[time]]-2)*2</f>
        <v>-0.70572000000000035</v>
      </c>
      <c r="AG43">
        <v>78.556899999999999</v>
      </c>
      <c r="AH43">
        <v>7.8557899999999998</v>
      </c>
      <c r="AI43">
        <f>Table824[[#This Row],[CFNM]]/Table824[[#This Row],[CAREA]]</f>
        <v>0.1000012729626551</v>
      </c>
      <c r="AJ43">
        <v>2.3528600000000002</v>
      </c>
      <c r="AK43">
        <f>-(Table925[[#This Row],[time]]-2)*2</f>
        <v>-0.70572000000000035</v>
      </c>
      <c r="AL43">
        <v>83.033100000000005</v>
      </c>
      <c r="AM43">
        <v>36.1584</v>
      </c>
      <c r="AN43">
        <f>Table925[[#This Row],[CFNM]]/Table925[[#This Row],[CAREA]]</f>
        <v>0.43546971027216858</v>
      </c>
    </row>
    <row r="44" spans="1:40" x14ac:dyDescent="0.3">
      <c r="A44">
        <v>2.4111699999999998</v>
      </c>
      <c r="B44">
        <f>-(Table219[[#This Row],[time]]-2)*2</f>
        <v>-0.82233999999999963</v>
      </c>
      <c r="C44">
        <v>73.855400000000003</v>
      </c>
      <c r="D44">
        <v>0.167014</v>
      </c>
      <c r="E44">
        <f>Table219[[#This Row],[CFNM]]/Table219[[#This Row],[CAREA ]]</f>
        <v>2.261364774952136E-3</v>
      </c>
      <c r="F44">
        <v>2.4111699999999998</v>
      </c>
      <c r="G44">
        <f>-(Table320[[#This Row],[time]]-2)*2</f>
        <v>-0.82233999999999963</v>
      </c>
      <c r="H44">
        <v>85.746099999999998</v>
      </c>
      <c r="I44">
        <v>27.260999999999999</v>
      </c>
      <c r="J44" s="1">
        <f>Table320[[#This Row],[CFNM]]/Table320[[#This Row],[CAREA ]]</f>
        <v>0.31792699609661546</v>
      </c>
      <c r="K44">
        <v>2.4111699999999998</v>
      </c>
      <c r="L44">
        <f>-(Table421[[#This Row],[time]]-2)*2</f>
        <v>-0.82233999999999963</v>
      </c>
      <c r="M44">
        <v>67.001099999999994</v>
      </c>
      <c r="N44">
        <v>1.68626E-3</v>
      </c>
      <c r="O44">
        <f>Table421[[#This Row],[CFNM]]/Table421[[#This Row],[CAREA]]</f>
        <v>2.5167646501326101E-5</v>
      </c>
      <c r="P44">
        <v>2.4111699999999998</v>
      </c>
      <c r="Q44">
        <f>-(Table16[[#This Row],[time]]-2)*2</f>
        <v>-0.82233999999999963</v>
      </c>
      <c r="R44">
        <v>77.7958</v>
      </c>
      <c r="S44">
        <v>26.1829</v>
      </c>
      <c r="T44">
        <f>Table16[[#This Row],[CFNM]]/Table16[[#This Row],[CAREA]]</f>
        <v>0.33655930011645874</v>
      </c>
      <c r="U44">
        <v>2.4111699999999998</v>
      </c>
      <c r="V44">
        <f>-(Table622[[#This Row],[time]]-2)*2</f>
        <v>-0.82233999999999963</v>
      </c>
      <c r="W44">
        <v>83.156000000000006</v>
      </c>
      <c r="X44">
        <v>4.1271800000000003E-3</v>
      </c>
      <c r="Y44">
        <f>Table622[[#This Row],[CFNM]]/Table622[[#This Row],[CAREA]]</f>
        <v>4.9631776420222229E-5</v>
      </c>
      <c r="Z44">
        <v>2.4111699999999998</v>
      </c>
      <c r="AA44">
        <f>-(Table723[[#This Row],[time]]-2)*2</f>
        <v>-0.82233999999999963</v>
      </c>
      <c r="AB44">
        <v>79.239099999999993</v>
      </c>
      <c r="AC44">
        <v>25.8567</v>
      </c>
      <c r="AD44">
        <f>Table723[[#This Row],[CFNM]]/Table723[[#This Row],[CAREA]]</f>
        <v>0.32631238870709034</v>
      </c>
      <c r="AE44">
        <v>2.4111699999999998</v>
      </c>
      <c r="AF44">
        <f>-(Table824[[#This Row],[time]]-2)*2</f>
        <v>-0.82233999999999963</v>
      </c>
      <c r="AG44">
        <v>77.843000000000004</v>
      </c>
      <c r="AH44">
        <v>7.0263499999999999</v>
      </c>
      <c r="AI44">
        <f>Table824[[#This Row],[CFNM]]/Table824[[#This Row],[CAREA]]</f>
        <v>9.0263093662885541E-2</v>
      </c>
      <c r="AJ44">
        <v>2.4111699999999998</v>
      </c>
      <c r="AK44">
        <f>-(Table925[[#This Row],[time]]-2)*2</f>
        <v>-0.82233999999999963</v>
      </c>
      <c r="AL44">
        <v>83.115399999999994</v>
      </c>
      <c r="AM44">
        <v>37.972499999999997</v>
      </c>
      <c r="AN44">
        <f>Table925[[#This Row],[CFNM]]/Table925[[#This Row],[CAREA]]</f>
        <v>0.45686479280614661</v>
      </c>
    </row>
    <row r="45" spans="1:40" x14ac:dyDescent="0.3">
      <c r="A45">
        <v>2.4602499999999998</v>
      </c>
      <c r="B45">
        <f>-(Table219[[#This Row],[time]]-2)*2</f>
        <v>-0.92049999999999965</v>
      </c>
      <c r="C45">
        <v>72.549599999999998</v>
      </c>
      <c r="D45">
        <v>3.0902199999999999E-3</v>
      </c>
      <c r="E45">
        <f>Table219[[#This Row],[CFNM]]/Table219[[#This Row],[CAREA ]]</f>
        <v>4.2594583567655779E-5</v>
      </c>
      <c r="F45">
        <v>2.4602499999999998</v>
      </c>
      <c r="G45">
        <f>-(Table320[[#This Row],[time]]-2)*2</f>
        <v>-0.92049999999999965</v>
      </c>
      <c r="H45">
        <v>84.881399999999999</v>
      </c>
      <c r="I45">
        <v>29.191700000000001</v>
      </c>
      <c r="J45" s="1">
        <f>Table320[[#This Row],[CFNM]]/Table320[[#This Row],[CAREA ]]</f>
        <v>0.34391162256984453</v>
      </c>
      <c r="K45">
        <v>2.4602499999999998</v>
      </c>
      <c r="L45">
        <f>-(Table421[[#This Row],[time]]-2)*2</f>
        <v>-0.92049999999999965</v>
      </c>
      <c r="M45">
        <v>62.889699999999998</v>
      </c>
      <c r="N45">
        <v>1.5301900000000001E-3</v>
      </c>
      <c r="O45">
        <f>Table421[[#This Row],[CFNM]]/Table421[[#This Row],[CAREA]]</f>
        <v>2.4331329295576224E-5</v>
      </c>
      <c r="P45">
        <v>2.4602499999999998</v>
      </c>
      <c r="Q45">
        <f>-(Table16[[#This Row],[time]]-2)*2</f>
        <v>-0.92049999999999965</v>
      </c>
      <c r="R45">
        <v>77.268799999999999</v>
      </c>
      <c r="S45">
        <v>28.137899999999998</v>
      </c>
      <c r="T45">
        <f>Table16[[#This Row],[CFNM]]/Table16[[#This Row],[CAREA]]</f>
        <v>0.36415603710682704</v>
      </c>
      <c r="U45">
        <v>2.4602499999999998</v>
      </c>
      <c r="V45">
        <f>-(Table622[[#This Row],[time]]-2)*2</f>
        <v>-0.92049999999999965</v>
      </c>
      <c r="W45">
        <v>82.869900000000001</v>
      </c>
      <c r="X45">
        <v>3.9740799999999996E-3</v>
      </c>
      <c r="Y45">
        <f>Table622[[#This Row],[CFNM]]/Table622[[#This Row],[CAREA]]</f>
        <v>4.7955650966152961E-5</v>
      </c>
      <c r="Z45">
        <v>2.4602499999999998</v>
      </c>
      <c r="AA45">
        <f>-(Table723[[#This Row],[time]]-2)*2</f>
        <v>-0.92049999999999965</v>
      </c>
      <c r="AB45">
        <v>78.445800000000006</v>
      </c>
      <c r="AC45">
        <v>27.871099999999998</v>
      </c>
      <c r="AD45">
        <f>Table723[[#This Row],[CFNM]]/Table723[[#This Row],[CAREA]]</f>
        <v>0.35529116918942755</v>
      </c>
      <c r="AE45">
        <v>2.4602499999999998</v>
      </c>
      <c r="AF45">
        <f>-(Table824[[#This Row],[time]]-2)*2</f>
        <v>-0.92049999999999965</v>
      </c>
      <c r="AG45">
        <v>77.161799999999999</v>
      </c>
      <c r="AH45">
        <v>6.2376199999999997</v>
      </c>
      <c r="AI45">
        <f>Table824[[#This Row],[CFNM]]/Table824[[#This Row],[CAREA]]</f>
        <v>8.0838186771174339E-2</v>
      </c>
      <c r="AJ45">
        <v>2.4602499999999998</v>
      </c>
      <c r="AK45">
        <f>-(Table925[[#This Row],[time]]-2)*2</f>
        <v>-0.92049999999999965</v>
      </c>
      <c r="AL45">
        <v>83</v>
      </c>
      <c r="AM45">
        <v>39.856299999999997</v>
      </c>
      <c r="AN45">
        <f>Table925[[#This Row],[CFNM]]/Table925[[#This Row],[CAREA]]</f>
        <v>0.48019638554216865</v>
      </c>
    </row>
    <row r="46" spans="1:40" x14ac:dyDescent="0.3">
      <c r="A46">
        <v>2.51267</v>
      </c>
      <c r="B46">
        <f>-(Table219[[#This Row],[time]]-2)*2</f>
        <v>-1.0253399999999999</v>
      </c>
      <c r="C46">
        <v>70.091099999999997</v>
      </c>
      <c r="D46">
        <v>2.5086399999999999E-3</v>
      </c>
      <c r="E46">
        <f>Table219[[#This Row],[CFNM]]/Table219[[#This Row],[CAREA ]]</f>
        <v>3.5791134680437318E-5</v>
      </c>
      <c r="F46">
        <v>2.51267</v>
      </c>
      <c r="G46">
        <f>-(Table320[[#This Row],[time]]-2)*2</f>
        <v>-1.0253399999999999</v>
      </c>
      <c r="H46">
        <v>83.981499999999997</v>
      </c>
      <c r="I46">
        <v>31.388999999999999</v>
      </c>
      <c r="J46" s="1">
        <f>Table320[[#This Row],[CFNM]]/Table320[[#This Row],[CAREA ]]</f>
        <v>0.37376088781457822</v>
      </c>
      <c r="K46">
        <v>2.51267</v>
      </c>
      <c r="L46">
        <f>-(Table421[[#This Row],[time]]-2)*2</f>
        <v>-1.0253399999999999</v>
      </c>
      <c r="M46">
        <v>61.375799999999998</v>
      </c>
      <c r="N46">
        <v>1.3576899999999999E-3</v>
      </c>
      <c r="O46">
        <f>Table421[[#This Row],[CFNM]]/Table421[[#This Row],[CAREA]]</f>
        <v>2.2120933657891219E-5</v>
      </c>
      <c r="P46">
        <v>2.51267</v>
      </c>
      <c r="Q46">
        <f>-(Table16[[#This Row],[time]]-2)*2</f>
        <v>-1.0253399999999999</v>
      </c>
      <c r="R46">
        <v>76.553100000000001</v>
      </c>
      <c r="S46">
        <v>30.439399999999999</v>
      </c>
      <c r="T46">
        <f>Table16[[#This Row],[CFNM]]/Table16[[#This Row],[CAREA]]</f>
        <v>0.3976246553046186</v>
      </c>
      <c r="U46">
        <v>2.51267</v>
      </c>
      <c r="V46">
        <f>-(Table622[[#This Row],[time]]-2)*2</f>
        <v>-1.0253399999999999</v>
      </c>
      <c r="W46">
        <v>82.532600000000002</v>
      </c>
      <c r="X46">
        <v>3.78137E-3</v>
      </c>
      <c r="Y46">
        <f>Table622[[#This Row],[CFNM]]/Table622[[#This Row],[CAREA]]</f>
        <v>4.5816683346944117E-5</v>
      </c>
      <c r="Z46">
        <v>2.51267</v>
      </c>
      <c r="AA46">
        <f>-(Table723[[#This Row],[time]]-2)*2</f>
        <v>-1.0253399999999999</v>
      </c>
      <c r="AB46">
        <v>77.446299999999994</v>
      </c>
      <c r="AC46">
        <v>30.299399999999999</v>
      </c>
      <c r="AD46">
        <f>Table723[[#This Row],[CFNM]]/Table723[[#This Row],[CAREA]]</f>
        <v>0.39123108528102701</v>
      </c>
      <c r="AE46">
        <v>2.51267</v>
      </c>
      <c r="AF46">
        <f>-(Table824[[#This Row],[time]]-2)*2</f>
        <v>-1.0253399999999999</v>
      </c>
      <c r="AG46">
        <v>76.424199999999999</v>
      </c>
      <c r="AH46">
        <v>5.3571799999999996</v>
      </c>
      <c r="AI46">
        <f>Table824[[#This Row],[CFNM]]/Table824[[#This Row],[CAREA]]</f>
        <v>7.009795326611204E-2</v>
      </c>
      <c r="AJ46">
        <v>2.51267</v>
      </c>
      <c r="AK46">
        <f>-(Table925[[#This Row],[time]]-2)*2</f>
        <v>-1.0253399999999999</v>
      </c>
      <c r="AL46">
        <v>83.0946</v>
      </c>
      <c r="AM46">
        <v>42.121299999999998</v>
      </c>
      <c r="AN46">
        <f>Table925[[#This Row],[CFNM]]/Table925[[#This Row],[CAREA]]</f>
        <v>0.50690778943517389</v>
      </c>
    </row>
    <row r="47" spans="1:40" x14ac:dyDescent="0.3">
      <c r="A47">
        <v>2.5564</v>
      </c>
      <c r="B47">
        <f>-(Table219[[#This Row],[time]]-2)*2</f>
        <v>-1.1128</v>
      </c>
      <c r="C47">
        <v>67.325699999999998</v>
      </c>
      <c r="D47">
        <v>2.2639499999999998E-3</v>
      </c>
      <c r="E47">
        <f>Table219[[#This Row],[CFNM]]/Table219[[#This Row],[CAREA ]]</f>
        <v>3.3626831952731274E-5</v>
      </c>
      <c r="F47">
        <v>2.5564</v>
      </c>
      <c r="G47">
        <f>-(Table320[[#This Row],[time]]-2)*2</f>
        <v>-1.1128</v>
      </c>
      <c r="H47">
        <v>82.895399999999995</v>
      </c>
      <c r="I47">
        <v>34.128399999999999</v>
      </c>
      <c r="J47" s="1">
        <f>Table320[[#This Row],[CFNM]]/Table320[[#This Row],[CAREA ]]</f>
        <v>0.41170438890457134</v>
      </c>
      <c r="K47">
        <v>2.5564</v>
      </c>
      <c r="L47">
        <f>-(Table421[[#This Row],[time]]-2)*2</f>
        <v>-1.1128</v>
      </c>
      <c r="M47">
        <v>57.36</v>
      </c>
      <c r="N47">
        <v>1.1608499999999999E-3</v>
      </c>
      <c r="O47">
        <f>Table421[[#This Row],[CFNM]]/Table421[[#This Row],[CAREA]]</f>
        <v>2.0237970711297069E-5</v>
      </c>
      <c r="P47">
        <v>2.5564</v>
      </c>
      <c r="Q47">
        <f>-(Table16[[#This Row],[time]]-2)*2</f>
        <v>-1.1128</v>
      </c>
      <c r="R47">
        <v>75.621499999999997</v>
      </c>
      <c r="S47">
        <v>33.336300000000001</v>
      </c>
      <c r="T47">
        <f>Table16[[#This Row],[CFNM]]/Table16[[#This Row],[CAREA]]</f>
        <v>0.44083098060736697</v>
      </c>
      <c r="U47">
        <v>2.5564</v>
      </c>
      <c r="V47">
        <f>-(Table622[[#This Row],[time]]-2)*2</f>
        <v>-1.1128</v>
      </c>
      <c r="W47">
        <v>81.852500000000006</v>
      </c>
      <c r="X47">
        <v>3.5393099999999999E-3</v>
      </c>
      <c r="Y47">
        <f>Table622[[#This Row],[CFNM]]/Table622[[#This Row],[CAREA]]</f>
        <v>4.3240096515072843E-5</v>
      </c>
      <c r="Z47">
        <v>2.5564</v>
      </c>
      <c r="AA47">
        <f>-(Table723[[#This Row],[time]]-2)*2</f>
        <v>-1.1128</v>
      </c>
      <c r="AB47">
        <v>76.585599999999999</v>
      </c>
      <c r="AC47">
        <v>33.326500000000003</v>
      </c>
      <c r="AD47">
        <f>Table723[[#This Row],[CFNM]]/Table723[[#This Row],[CAREA]]</f>
        <v>0.43515360589980367</v>
      </c>
      <c r="AE47">
        <v>2.5564</v>
      </c>
      <c r="AF47">
        <f>-(Table824[[#This Row],[time]]-2)*2</f>
        <v>-1.1128</v>
      </c>
      <c r="AG47">
        <v>75.470399999999998</v>
      </c>
      <c r="AH47">
        <v>4.3125999999999998</v>
      </c>
      <c r="AI47">
        <f>Table824[[#This Row],[CFNM]]/Table824[[#This Row],[CAREA]]</f>
        <v>5.7142932858445163E-2</v>
      </c>
      <c r="AJ47">
        <v>2.5564</v>
      </c>
      <c r="AK47">
        <f>-(Table925[[#This Row],[time]]-2)*2</f>
        <v>-1.1128</v>
      </c>
      <c r="AL47">
        <v>83.105199999999996</v>
      </c>
      <c r="AM47">
        <v>45.061100000000003</v>
      </c>
      <c r="AN47">
        <f>Table925[[#This Row],[CFNM]]/Table925[[#This Row],[CAREA]]</f>
        <v>0.54221757483286248</v>
      </c>
    </row>
    <row r="48" spans="1:40" x14ac:dyDescent="0.3">
      <c r="A48">
        <v>2.6033400000000002</v>
      </c>
      <c r="B48">
        <f>-(Table219[[#This Row],[time]]-2)*2</f>
        <v>-1.2066800000000004</v>
      </c>
      <c r="C48">
        <v>64.508200000000002</v>
      </c>
      <c r="D48">
        <v>2.06047E-3</v>
      </c>
      <c r="E48">
        <f>Table219[[#This Row],[CFNM]]/Table219[[#This Row],[CAREA ]]</f>
        <v>3.1941210574779637E-5</v>
      </c>
      <c r="F48">
        <v>2.6033400000000002</v>
      </c>
      <c r="G48">
        <f>-(Table320[[#This Row],[time]]-2)*2</f>
        <v>-1.2066800000000004</v>
      </c>
      <c r="H48">
        <v>81.966999999999999</v>
      </c>
      <c r="I48">
        <v>36.307600000000001</v>
      </c>
      <c r="J48" s="1">
        <f>Table320[[#This Row],[CFNM]]/Table320[[#This Row],[CAREA ]]</f>
        <v>0.44295387168006639</v>
      </c>
      <c r="K48">
        <v>2.6033400000000002</v>
      </c>
      <c r="L48">
        <f>-(Table421[[#This Row],[time]]-2)*2</f>
        <v>-1.2066800000000004</v>
      </c>
      <c r="M48">
        <v>55.695999999999998</v>
      </c>
      <c r="N48">
        <v>1.0128800000000001E-3</v>
      </c>
      <c r="O48">
        <f>Table421[[#This Row],[CFNM]]/Table421[[#This Row],[CAREA]]</f>
        <v>1.8185866130422293E-5</v>
      </c>
      <c r="P48">
        <v>2.6033400000000002</v>
      </c>
      <c r="Q48">
        <f>-(Table16[[#This Row],[time]]-2)*2</f>
        <v>-1.2066800000000004</v>
      </c>
      <c r="R48">
        <v>74.855099999999993</v>
      </c>
      <c r="S48">
        <v>35.734000000000002</v>
      </c>
      <c r="T48">
        <f>Table16[[#This Row],[CFNM]]/Table16[[#This Row],[CAREA]]</f>
        <v>0.47737562303704095</v>
      </c>
      <c r="U48">
        <v>2.6033400000000002</v>
      </c>
      <c r="V48">
        <f>-(Table622[[#This Row],[time]]-2)*2</f>
        <v>-1.2066800000000004</v>
      </c>
      <c r="W48">
        <v>81.188199999999995</v>
      </c>
      <c r="X48">
        <v>3.3439300000000002E-3</v>
      </c>
      <c r="Y48">
        <f>Table622[[#This Row],[CFNM]]/Table622[[#This Row],[CAREA]]</f>
        <v>4.1187389300415584E-5</v>
      </c>
      <c r="Z48">
        <v>2.6033400000000002</v>
      </c>
      <c r="AA48">
        <f>-(Table723[[#This Row],[time]]-2)*2</f>
        <v>-1.2066800000000004</v>
      </c>
      <c r="AB48">
        <v>74.901200000000003</v>
      </c>
      <c r="AC48">
        <v>35.811700000000002</v>
      </c>
      <c r="AD48">
        <f>Table723[[#This Row],[CFNM]]/Table723[[#This Row],[CAREA]]</f>
        <v>0.47811917566073708</v>
      </c>
      <c r="AE48">
        <v>2.6033400000000002</v>
      </c>
      <c r="AF48">
        <f>-(Table824[[#This Row],[time]]-2)*2</f>
        <v>-1.2066800000000004</v>
      </c>
      <c r="AG48">
        <v>74.583600000000004</v>
      </c>
      <c r="AH48">
        <v>3.54881</v>
      </c>
      <c r="AI48">
        <f>Table824[[#This Row],[CFNM]]/Table824[[#This Row],[CAREA]]</f>
        <v>4.7581639931566722E-2</v>
      </c>
      <c r="AJ48">
        <v>2.6033400000000002</v>
      </c>
      <c r="AK48">
        <f>-(Table925[[#This Row],[time]]-2)*2</f>
        <v>-1.2066800000000004</v>
      </c>
      <c r="AL48">
        <v>82.394599999999997</v>
      </c>
      <c r="AM48">
        <v>47.543799999999997</v>
      </c>
      <c r="AN48">
        <f>Table925[[#This Row],[CFNM]]/Table925[[#This Row],[CAREA]]</f>
        <v>0.57702567886730438</v>
      </c>
    </row>
    <row r="49" spans="1:40" x14ac:dyDescent="0.3">
      <c r="A49">
        <v>2.6604800000000002</v>
      </c>
      <c r="B49">
        <f>-(Table219[[#This Row],[time]]-2)*2</f>
        <v>-1.3209600000000004</v>
      </c>
      <c r="C49">
        <v>62.230699999999999</v>
      </c>
      <c r="D49">
        <v>1.91735E-3</v>
      </c>
      <c r="E49">
        <f>Table219[[#This Row],[CFNM]]/Table219[[#This Row],[CAREA ]]</f>
        <v>3.081035566046983E-5</v>
      </c>
      <c r="F49">
        <v>2.6604800000000002</v>
      </c>
      <c r="G49">
        <f>-(Table320[[#This Row],[time]]-2)*2</f>
        <v>-1.3209600000000004</v>
      </c>
      <c r="H49">
        <v>81.339200000000005</v>
      </c>
      <c r="I49">
        <v>37.7896</v>
      </c>
      <c r="J49" s="1">
        <f>Table320[[#This Row],[CFNM]]/Table320[[#This Row],[CAREA ]]</f>
        <v>0.46459271790231521</v>
      </c>
      <c r="K49">
        <v>2.6604800000000002</v>
      </c>
      <c r="L49">
        <f>-(Table421[[#This Row],[time]]-2)*2</f>
        <v>-1.3209600000000004</v>
      </c>
      <c r="M49">
        <v>52.001600000000003</v>
      </c>
      <c r="N49">
        <v>9.1428699999999996E-4</v>
      </c>
      <c r="O49">
        <f>Table421[[#This Row],[CFNM]]/Table421[[#This Row],[CAREA]]</f>
        <v>1.7581901326113039E-5</v>
      </c>
      <c r="P49">
        <v>2.6604800000000002</v>
      </c>
      <c r="Q49">
        <f>-(Table16[[#This Row],[time]]-2)*2</f>
        <v>-1.3209600000000004</v>
      </c>
      <c r="R49">
        <v>74.283000000000001</v>
      </c>
      <c r="S49">
        <v>37.383400000000002</v>
      </c>
      <c r="T49">
        <f>Table16[[#This Row],[CFNM]]/Table16[[#This Row],[CAREA]]</f>
        <v>0.5032564651400725</v>
      </c>
      <c r="U49">
        <v>2.6604800000000002</v>
      </c>
      <c r="V49">
        <f>-(Table622[[#This Row],[time]]-2)*2</f>
        <v>-1.3209600000000004</v>
      </c>
      <c r="W49">
        <v>80.446100000000001</v>
      </c>
      <c r="X49">
        <v>3.2074600000000001E-3</v>
      </c>
      <c r="Y49">
        <f>Table622[[#This Row],[CFNM]]/Table622[[#This Row],[CAREA]]</f>
        <v>3.9870919783556939E-5</v>
      </c>
      <c r="Z49">
        <v>2.6604800000000002</v>
      </c>
      <c r="AA49">
        <f>-(Table723[[#This Row],[time]]-2)*2</f>
        <v>-1.3209600000000004</v>
      </c>
      <c r="AB49">
        <v>74.341099999999997</v>
      </c>
      <c r="AC49">
        <v>37.566000000000003</v>
      </c>
      <c r="AD49">
        <f>Table723[[#This Row],[CFNM]]/Table723[[#This Row],[CAREA]]</f>
        <v>0.50531939936320558</v>
      </c>
      <c r="AE49">
        <v>2.6604800000000002</v>
      </c>
      <c r="AF49">
        <f>-(Table824[[#This Row],[time]]-2)*2</f>
        <v>-1.3209600000000004</v>
      </c>
      <c r="AG49">
        <v>74.024699999999996</v>
      </c>
      <c r="AH49">
        <v>3.0221399999999998</v>
      </c>
      <c r="AI49">
        <f>Table824[[#This Row],[CFNM]]/Table824[[#This Row],[CAREA]]</f>
        <v>4.0826102638713835E-2</v>
      </c>
      <c r="AJ49">
        <v>2.6604800000000002</v>
      </c>
      <c r="AK49">
        <f>-(Table925[[#This Row],[time]]-2)*2</f>
        <v>-1.3209600000000004</v>
      </c>
      <c r="AL49">
        <v>82.273200000000003</v>
      </c>
      <c r="AM49">
        <v>49.247199999999999</v>
      </c>
      <c r="AN49">
        <f>Table925[[#This Row],[CFNM]]/Table925[[#This Row],[CAREA]]</f>
        <v>0.59858131201898068</v>
      </c>
    </row>
    <row r="50" spans="1:40" x14ac:dyDescent="0.3">
      <c r="A50">
        <v>2.7082199999999998</v>
      </c>
      <c r="B50">
        <f>-(Table219[[#This Row],[time]]-2)*2</f>
        <v>-1.4164399999999997</v>
      </c>
      <c r="C50">
        <v>58.292000000000002</v>
      </c>
      <c r="D50">
        <v>1.7456100000000001E-3</v>
      </c>
      <c r="E50">
        <f>Table219[[#This Row],[CFNM]]/Table219[[#This Row],[CAREA ]]</f>
        <v>2.9945961710011667E-5</v>
      </c>
      <c r="F50">
        <v>2.7082199999999998</v>
      </c>
      <c r="G50">
        <f>-(Table320[[#This Row],[time]]-2)*2</f>
        <v>-1.4164399999999997</v>
      </c>
      <c r="H50">
        <v>80.613299999999995</v>
      </c>
      <c r="I50">
        <v>39.571100000000001</v>
      </c>
      <c r="J50" s="1">
        <f>Table320[[#This Row],[CFNM]]/Table320[[#This Row],[CAREA ]]</f>
        <v>0.49087557512221935</v>
      </c>
      <c r="K50">
        <v>2.7082199999999998</v>
      </c>
      <c r="L50">
        <f>-(Table421[[#This Row],[time]]-2)*2</f>
        <v>-1.4164399999999997</v>
      </c>
      <c r="M50">
        <v>50.157499999999999</v>
      </c>
      <c r="N50">
        <v>7.9856999999999997E-4</v>
      </c>
      <c r="O50">
        <f>Table421[[#This Row],[CFNM]]/Table421[[#This Row],[CAREA]]</f>
        <v>1.592124806858396E-5</v>
      </c>
      <c r="P50">
        <v>2.7082199999999998</v>
      </c>
      <c r="Q50">
        <f>-(Table16[[#This Row],[time]]-2)*2</f>
        <v>-1.4164399999999997</v>
      </c>
      <c r="R50">
        <v>73.588899999999995</v>
      </c>
      <c r="S50">
        <v>39.339700000000001</v>
      </c>
      <c r="T50">
        <f>Table16[[#This Row],[CFNM]]/Table16[[#This Row],[CAREA]]</f>
        <v>0.53458741739583016</v>
      </c>
      <c r="U50">
        <v>2.7082199999999998</v>
      </c>
      <c r="V50">
        <f>-(Table622[[#This Row],[time]]-2)*2</f>
        <v>-1.4164399999999997</v>
      </c>
      <c r="W50">
        <v>80.058199999999999</v>
      </c>
      <c r="X50">
        <v>3.03506E-3</v>
      </c>
      <c r="Y50">
        <f>Table622[[#This Row],[CFNM]]/Table622[[#This Row],[CAREA]]</f>
        <v>3.7910669987584036E-5</v>
      </c>
      <c r="Z50">
        <v>2.7082199999999998</v>
      </c>
      <c r="AA50">
        <f>-(Table723[[#This Row],[time]]-2)*2</f>
        <v>-1.4164399999999997</v>
      </c>
      <c r="AB50">
        <v>73.6922</v>
      </c>
      <c r="AC50">
        <v>39.685099999999998</v>
      </c>
      <c r="AD50">
        <f>Table723[[#This Row],[CFNM]]/Table723[[#This Row],[CAREA]]</f>
        <v>0.53852510849180779</v>
      </c>
      <c r="AE50">
        <v>2.7082199999999998</v>
      </c>
      <c r="AF50">
        <f>-(Table824[[#This Row],[time]]-2)*2</f>
        <v>-1.4164399999999997</v>
      </c>
      <c r="AG50">
        <v>73.384699999999995</v>
      </c>
      <c r="AH50">
        <v>2.38578</v>
      </c>
      <c r="AI50">
        <f>Table824[[#This Row],[CFNM]]/Table824[[#This Row],[CAREA]]</f>
        <v>3.2510591444810708E-2</v>
      </c>
      <c r="AJ50">
        <v>2.7082199999999998</v>
      </c>
      <c r="AK50">
        <f>-(Table925[[#This Row],[time]]-2)*2</f>
        <v>-1.4164399999999997</v>
      </c>
      <c r="AL50">
        <v>82.146299999999997</v>
      </c>
      <c r="AM50">
        <v>51.300699999999999</v>
      </c>
      <c r="AN50">
        <f>Table925[[#This Row],[CFNM]]/Table925[[#This Row],[CAREA]]</f>
        <v>0.62450408600265628</v>
      </c>
    </row>
    <row r="51" spans="1:40" x14ac:dyDescent="0.3">
      <c r="A51">
        <v>2.7589999999999999</v>
      </c>
      <c r="B51">
        <f>-(Table219[[#This Row],[time]]-2)*2</f>
        <v>-1.5179999999999998</v>
      </c>
      <c r="C51">
        <v>55.200099999999999</v>
      </c>
      <c r="D51">
        <v>1.58611E-3</v>
      </c>
      <c r="E51">
        <f>Table219[[#This Row],[CFNM]]/Table219[[#This Row],[CAREA ]]</f>
        <v>2.8733824757563844E-5</v>
      </c>
      <c r="F51">
        <v>2.7589999999999999</v>
      </c>
      <c r="G51">
        <f>-(Table320[[#This Row],[time]]-2)*2</f>
        <v>-1.5179999999999998</v>
      </c>
      <c r="H51">
        <v>79.899900000000002</v>
      </c>
      <c r="I51">
        <v>41.308100000000003</v>
      </c>
      <c r="J51" s="1">
        <f>Table320[[#This Row],[CFNM]]/Table320[[#This Row],[CAREA ]]</f>
        <v>0.51699814392758947</v>
      </c>
      <c r="K51">
        <v>2.7589999999999999</v>
      </c>
      <c r="L51">
        <f>-(Table421[[#This Row],[time]]-2)*2</f>
        <v>-1.5179999999999998</v>
      </c>
      <c r="M51">
        <v>46.691899999999997</v>
      </c>
      <c r="N51">
        <v>6.8328699999999998E-4</v>
      </c>
      <c r="O51">
        <f>Table421[[#This Row],[CFNM]]/Table421[[#This Row],[CAREA]]</f>
        <v>1.4633951499082282E-5</v>
      </c>
      <c r="P51">
        <v>2.7589999999999999</v>
      </c>
      <c r="Q51">
        <f>-(Table16[[#This Row],[time]]-2)*2</f>
        <v>-1.5179999999999998</v>
      </c>
      <c r="R51">
        <v>72.919700000000006</v>
      </c>
      <c r="S51">
        <v>41.237400000000001</v>
      </c>
      <c r="T51">
        <f>Table16[[#This Row],[CFNM]]/Table16[[#This Row],[CAREA]]</f>
        <v>0.56551796016714273</v>
      </c>
      <c r="U51">
        <v>2.7589999999999999</v>
      </c>
      <c r="V51">
        <f>-(Table622[[#This Row],[time]]-2)*2</f>
        <v>-1.5179999999999998</v>
      </c>
      <c r="W51">
        <v>79.575000000000003</v>
      </c>
      <c r="X51">
        <v>2.85907E-3</v>
      </c>
      <c r="Y51">
        <f>Table622[[#This Row],[CFNM]]/Table622[[#This Row],[CAREA]]</f>
        <v>3.5929249136035188E-5</v>
      </c>
      <c r="Z51">
        <v>2.7589999999999999</v>
      </c>
      <c r="AA51">
        <f>-(Table723[[#This Row],[time]]-2)*2</f>
        <v>-1.5179999999999998</v>
      </c>
      <c r="AB51">
        <v>72.577100000000002</v>
      </c>
      <c r="AC51">
        <v>41.815899999999999</v>
      </c>
      <c r="AD51">
        <f>Table723[[#This Row],[CFNM]]/Table723[[#This Row],[CAREA]]</f>
        <v>0.57615831991082589</v>
      </c>
      <c r="AE51">
        <v>2.7589999999999999</v>
      </c>
      <c r="AF51">
        <f>-(Table824[[#This Row],[time]]-2)*2</f>
        <v>-1.5179999999999998</v>
      </c>
      <c r="AG51">
        <v>72.765799999999999</v>
      </c>
      <c r="AH51">
        <v>1.9152899999999999</v>
      </c>
      <c r="AI51">
        <f>Table824[[#This Row],[CFNM]]/Table824[[#This Row],[CAREA]]</f>
        <v>2.6321293794612302E-2</v>
      </c>
      <c r="AJ51">
        <v>2.7589999999999999</v>
      </c>
      <c r="AK51">
        <f>-(Table925[[#This Row],[time]]-2)*2</f>
        <v>-1.5179999999999998</v>
      </c>
      <c r="AL51">
        <v>82.087299999999999</v>
      </c>
      <c r="AM51">
        <v>53.287599999999998</v>
      </c>
      <c r="AN51">
        <f>Table925[[#This Row],[CFNM]]/Table925[[#This Row],[CAREA]]</f>
        <v>0.64915766507121075</v>
      </c>
    </row>
    <row r="52" spans="1:40" x14ac:dyDescent="0.3">
      <c r="A52">
        <v>2.8092299999999999</v>
      </c>
      <c r="B52">
        <f>-(Table219[[#This Row],[time]]-2)*2</f>
        <v>-1.6184599999999998</v>
      </c>
      <c r="C52">
        <v>52.371200000000002</v>
      </c>
      <c r="D52">
        <v>1.4334599999999999E-3</v>
      </c>
      <c r="E52">
        <f>Table219[[#This Row],[CFNM]]/Table219[[#This Row],[CAREA ]]</f>
        <v>2.7371150556030793E-5</v>
      </c>
      <c r="F52">
        <v>2.8092299999999999</v>
      </c>
      <c r="G52">
        <f>-(Table320[[#This Row],[time]]-2)*2</f>
        <v>-1.6184599999999998</v>
      </c>
      <c r="H52">
        <v>79.1875</v>
      </c>
      <c r="I52">
        <v>43.028100000000002</v>
      </c>
      <c r="J52" s="1">
        <f>Table320[[#This Row],[CFNM]]/Table320[[#This Row],[CAREA ]]</f>
        <v>0.54336985003946336</v>
      </c>
      <c r="K52">
        <v>2.8092299999999999</v>
      </c>
      <c r="L52">
        <f>-(Table421[[#This Row],[time]]-2)*2</f>
        <v>-1.6184599999999998</v>
      </c>
      <c r="M52">
        <v>42.041400000000003</v>
      </c>
      <c r="N52">
        <v>5.8241399999999996E-4</v>
      </c>
      <c r="O52">
        <f>Table421[[#This Row],[CFNM]]/Table421[[#This Row],[CAREA]]</f>
        <v>1.3853344560361928E-5</v>
      </c>
      <c r="P52">
        <v>2.8092299999999999</v>
      </c>
      <c r="Q52">
        <f>-(Table16[[#This Row],[time]]-2)*2</f>
        <v>-1.6184599999999998</v>
      </c>
      <c r="R52">
        <v>72.264099999999999</v>
      </c>
      <c r="S52">
        <v>43.052500000000002</v>
      </c>
      <c r="T52">
        <f>Table16[[#This Row],[CFNM]]/Table16[[#This Row],[CAREA]]</f>
        <v>0.59576608578810231</v>
      </c>
      <c r="U52">
        <v>2.8092299999999999</v>
      </c>
      <c r="V52">
        <f>-(Table622[[#This Row],[time]]-2)*2</f>
        <v>-1.6184599999999998</v>
      </c>
      <c r="W52">
        <v>79.047499999999999</v>
      </c>
      <c r="X52">
        <v>2.6748200000000001E-3</v>
      </c>
      <c r="Y52">
        <f>Table622[[#This Row],[CFNM]]/Table622[[#This Row],[CAREA]]</f>
        <v>3.3838135298396534E-5</v>
      </c>
      <c r="Z52">
        <v>2.8092299999999999</v>
      </c>
      <c r="AA52">
        <f>-(Table723[[#This Row],[time]]-2)*2</f>
        <v>-1.6184599999999998</v>
      </c>
      <c r="AB52">
        <v>72.128</v>
      </c>
      <c r="AC52">
        <v>43.931100000000001</v>
      </c>
      <c r="AD52">
        <f>Table723[[#This Row],[CFNM]]/Table723[[#This Row],[CAREA]]</f>
        <v>0.60907137311446313</v>
      </c>
      <c r="AE52">
        <v>2.8092299999999999</v>
      </c>
      <c r="AF52">
        <f>-(Table824[[#This Row],[time]]-2)*2</f>
        <v>-1.6184599999999998</v>
      </c>
      <c r="AG52">
        <v>72.169200000000004</v>
      </c>
      <c r="AH52">
        <v>1.5225299999999999</v>
      </c>
      <c r="AI52">
        <f>Table824[[#This Row],[CFNM]]/Table824[[#This Row],[CAREA]]</f>
        <v>2.1096672818875641E-2</v>
      </c>
      <c r="AJ52">
        <v>2.8092299999999999</v>
      </c>
      <c r="AK52">
        <f>-(Table925[[#This Row],[time]]-2)*2</f>
        <v>-1.6184599999999998</v>
      </c>
      <c r="AL52">
        <v>81.879800000000003</v>
      </c>
      <c r="AM52">
        <v>55.225700000000003</v>
      </c>
      <c r="AN52">
        <f>Table925[[#This Row],[CFNM]]/Table925[[#This Row],[CAREA]]</f>
        <v>0.67447282479927895</v>
      </c>
    </row>
    <row r="53" spans="1:40" x14ac:dyDescent="0.3">
      <c r="A53">
        <v>2.8506100000000001</v>
      </c>
      <c r="B53">
        <f>-(Table219[[#This Row],[time]]-2)*2</f>
        <v>-1.7012200000000002</v>
      </c>
      <c r="C53">
        <v>49.116599999999998</v>
      </c>
      <c r="D53">
        <v>1.2888699999999999E-3</v>
      </c>
      <c r="E53">
        <f>Table219[[#This Row],[CFNM]]/Table219[[#This Row],[CAREA ]]</f>
        <v>2.6241026455414257E-5</v>
      </c>
      <c r="F53">
        <v>2.8506100000000001</v>
      </c>
      <c r="G53">
        <f>-(Table320[[#This Row],[time]]-2)*2</f>
        <v>-1.7012200000000002</v>
      </c>
      <c r="H53">
        <v>78.501599999999996</v>
      </c>
      <c r="I53">
        <v>44.722999999999999</v>
      </c>
      <c r="J53" s="1">
        <f>Table320[[#This Row],[CFNM]]/Table320[[#This Row],[CAREA ]]</f>
        <v>0.56970813333740966</v>
      </c>
      <c r="K53">
        <v>2.8506100000000001</v>
      </c>
      <c r="L53">
        <f>-(Table421[[#This Row],[time]]-2)*2</f>
        <v>-1.7012200000000002</v>
      </c>
      <c r="M53">
        <v>37.494900000000001</v>
      </c>
      <c r="N53">
        <v>4.90889E-4</v>
      </c>
      <c r="O53">
        <f>Table421[[#This Row],[CFNM]]/Table421[[#This Row],[CAREA]]</f>
        <v>1.3092153866259145E-5</v>
      </c>
      <c r="P53">
        <v>2.8506100000000001</v>
      </c>
      <c r="Q53">
        <f>-(Table16[[#This Row],[time]]-2)*2</f>
        <v>-1.7012200000000002</v>
      </c>
      <c r="R53">
        <v>71.588899999999995</v>
      </c>
      <c r="S53">
        <v>44.808</v>
      </c>
      <c r="T53">
        <f>Table16[[#This Row],[CFNM]]/Table16[[#This Row],[CAREA]]</f>
        <v>0.62590708894814706</v>
      </c>
      <c r="U53">
        <v>2.8506100000000001</v>
      </c>
      <c r="V53">
        <f>-(Table622[[#This Row],[time]]-2)*2</f>
        <v>-1.7012200000000002</v>
      </c>
      <c r="W53">
        <v>77.9666</v>
      </c>
      <c r="X53">
        <v>2.4953699999999998E-3</v>
      </c>
      <c r="Y53">
        <f>Table622[[#This Row],[CFNM]]/Table622[[#This Row],[CAREA]]</f>
        <v>3.2005628050985929E-5</v>
      </c>
      <c r="Z53">
        <v>2.8506100000000001</v>
      </c>
      <c r="AA53">
        <f>-(Table723[[#This Row],[time]]-2)*2</f>
        <v>-1.7012200000000002</v>
      </c>
      <c r="AB53">
        <v>70.981899999999996</v>
      </c>
      <c r="AC53">
        <v>46.014699999999998</v>
      </c>
      <c r="AD53">
        <f>Table723[[#This Row],[CFNM]]/Table723[[#This Row],[CAREA]]</f>
        <v>0.64825962674991799</v>
      </c>
      <c r="AE53">
        <v>2.8506100000000001</v>
      </c>
      <c r="AF53">
        <f>-(Table824[[#This Row],[time]]-2)*2</f>
        <v>-1.7012200000000002</v>
      </c>
      <c r="AG53">
        <v>71.625900000000001</v>
      </c>
      <c r="AH53">
        <v>1.13228</v>
      </c>
      <c r="AI53">
        <f>Table824[[#This Row],[CFNM]]/Table824[[#This Row],[CAREA]]</f>
        <v>1.5808248133705825E-2</v>
      </c>
      <c r="AJ53">
        <v>2.8506100000000001</v>
      </c>
      <c r="AK53">
        <f>-(Table925[[#This Row],[time]]-2)*2</f>
        <v>-1.7012200000000002</v>
      </c>
      <c r="AL53">
        <v>81.954300000000003</v>
      </c>
      <c r="AM53">
        <v>57.129899999999999</v>
      </c>
      <c r="AN53">
        <f>Table925[[#This Row],[CFNM]]/Table925[[#This Row],[CAREA]]</f>
        <v>0.69709460028332859</v>
      </c>
    </row>
    <row r="54" spans="1:40" x14ac:dyDescent="0.3">
      <c r="A54">
        <v>2.90524</v>
      </c>
      <c r="B54">
        <f>-(Table219[[#This Row],[time]]-2)*2</f>
        <v>-1.8104800000000001</v>
      </c>
      <c r="C54">
        <v>42.419600000000003</v>
      </c>
      <c r="D54">
        <v>1.1316200000000001E-3</v>
      </c>
      <c r="E54">
        <f>Table219[[#This Row],[CFNM]]/Table219[[#This Row],[CAREA ]]</f>
        <v>2.6676819206215996E-5</v>
      </c>
      <c r="F54">
        <v>2.90524</v>
      </c>
      <c r="G54">
        <f>-(Table320[[#This Row],[time]]-2)*2</f>
        <v>-1.8104800000000001</v>
      </c>
      <c r="H54">
        <v>77.642499999999998</v>
      </c>
      <c r="I54">
        <v>46.7121</v>
      </c>
      <c r="J54" s="1">
        <f>Table320[[#This Row],[CFNM]]/Table320[[#This Row],[CAREA ]]</f>
        <v>0.60163055027852019</v>
      </c>
      <c r="K54">
        <v>2.90524</v>
      </c>
      <c r="L54">
        <f>-(Table421[[#This Row],[time]]-2)*2</f>
        <v>-1.8104800000000001</v>
      </c>
      <c r="M54">
        <v>35.798200000000001</v>
      </c>
      <c r="N54">
        <v>3.9287700000000003E-4</v>
      </c>
      <c r="O54">
        <f>Table421[[#This Row],[CFNM]]/Table421[[#This Row],[CAREA]]</f>
        <v>1.0974769681157154E-5</v>
      </c>
      <c r="P54">
        <v>2.90524</v>
      </c>
      <c r="Q54">
        <f>-(Table16[[#This Row],[time]]-2)*2</f>
        <v>-1.8104800000000001</v>
      </c>
      <c r="R54">
        <v>70.865700000000004</v>
      </c>
      <c r="S54">
        <v>46.827599999999997</v>
      </c>
      <c r="T54">
        <f>Table16[[#This Row],[CFNM]]/Table16[[#This Row],[CAREA]]</f>
        <v>0.66079358561335022</v>
      </c>
      <c r="U54">
        <v>2.90524</v>
      </c>
      <c r="V54">
        <f>-(Table622[[#This Row],[time]]-2)*2</f>
        <v>-1.8104800000000001</v>
      </c>
      <c r="W54">
        <v>76.575100000000006</v>
      </c>
      <c r="X54">
        <v>2.2854300000000002E-3</v>
      </c>
      <c r="Y54">
        <f>Table622[[#This Row],[CFNM]]/Table622[[#This Row],[CAREA]]</f>
        <v>2.9845602552265685E-5</v>
      </c>
      <c r="Z54">
        <v>2.90524</v>
      </c>
      <c r="AA54">
        <f>-(Table723[[#This Row],[time]]-2)*2</f>
        <v>-1.8104800000000001</v>
      </c>
      <c r="AB54">
        <v>70.192999999999998</v>
      </c>
      <c r="AC54">
        <v>48.476199999999999</v>
      </c>
      <c r="AD54">
        <f>Table723[[#This Row],[CFNM]]/Table723[[#This Row],[CAREA]]</f>
        <v>0.69061302409072134</v>
      </c>
      <c r="AE54">
        <v>2.90524</v>
      </c>
      <c r="AF54">
        <f>-(Table824[[#This Row],[time]]-2)*2</f>
        <v>-1.8104800000000001</v>
      </c>
      <c r="AG54">
        <v>71.036699999999996</v>
      </c>
      <c r="AH54">
        <v>0.72553800000000002</v>
      </c>
      <c r="AI54">
        <f>Table824[[#This Row],[CFNM]]/Table824[[#This Row],[CAREA]]</f>
        <v>1.0213565663945538E-2</v>
      </c>
      <c r="AJ54">
        <v>2.90524</v>
      </c>
      <c r="AK54">
        <f>-(Table925[[#This Row],[time]]-2)*2</f>
        <v>-1.8104800000000001</v>
      </c>
      <c r="AL54">
        <v>81.994500000000002</v>
      </c>
      <c r="AM54">
        <v>59.333799999999997</v>
      </c>
      <c r="AN54">
        <f>Table925[[#This Row],[CFNM]]/Table925[[#This Row],[CAREA]]</f>
        <v>0.72363146308593862</v>
      </c>
    </row>
    <row r="55" spans="1:40" x14ac:dyDescent="0.3">
      <c r="A55">
        <v>2.9500299999999999</v>
      </c>
      <c r="B55">
        <f>-(Table219[[#This Row],[time]]-2)*2</f>
        <v>-1.9000599999999999</v>
      </c>
      <c r="C55">
        <v>37.999000000000002</v>
      </c>
      <c r="D55">
        <v>1.03236E-3</v>
      </c>
      <c r="E55">
        <f>Table219[[#This Row],[CFNM]]/Table219[[#This Row],[CAREA ]]</f>
        <v>2.7168083370615012E-5</v>
      </c>
      <c r="F55">
        <v>2.9500299999999999</v>
      </c>
      <c r="G55">
        <f>-(Table320[[#This Row],[time]]-2)*2</f>
        <v>-1.9000599999999999</v>
      </c>
      <c r="H55">
        <v>76.996499999999997</v>
      </c>
      <c r="I55">
        <v>48.086300000000001</v>
      </c>
      <c r="J55" s="1">
        <f>Table320[[#This Row],[CFNM]]/Table320[[#This Row],[CAREA ]]</f>
        <v>0.62452579013331777</v>
      </c>
      <c r="K55">
        <v>2.9500299999999999</v>
      </c>
      <c r="L55">
        <f>-(Table421[[#This Row],[time]]-2)*2</f>
        <v>-1.9000599999999999</v>
      </c>
      <c r="M55">
        <v>33.068100000000001</v>
      </c>
      <c r="N55">
        <v>3.2690399999999999E-4</v>
      </c>
      <c r="O55">
        <f>Table421[[#This Row],[CFNM]]/Table421[[#This Row],[CAREA]]</f>
        <v>9.8857811606956543E-6</v>
      </c>
      <c r="P55">
        <v>2.9500299999999999</v>
      </c>
      <c r="Q55">
        <f>-(Table16[[#This Row],[time]]-2)*2</f>
        <v>-1.9000599999999999</v>
      </c>
      <c r="R55">
        <v>70.373999999999995</v>
      </c>
      <c r="S55">
        <v>48.222099999999998</v>
      </c>
      <c r="T55">
        <f>Table16[[#This Row],[CFNM]]/Table16[[#This Row],[CAREA]]</f>
        <v>0.68522607781282863</v>
      </c>
      <c r="U55">
        <v>2.9500299999999999</v>
      </c>
      <c r="V55">
        <f>-(Table622[[#This Row],[time]]-2)*2</f>
        <v>-1.9000599999999999</v>
      </c>
      <c r="W55">
        <v>75.703900000000004</v>
      </c>
      <c r="X55">
        <v>2.13919E-3</v>
      </c>
      <c r="Y55">
        <f>Table622[[#This Row],[CFNM]]/Table622[[#This Row],[CAREA]]</f>
        <v>2.825732888265994E-5</v>
      </c>
      <c r="Z55">
        <v>2.9500299999999999</v>
      </c>
      <c r="AA55">
        <f>-(Table723[[#This Row],[time]]-2)*2</f>
        <v>-1.9000599999999999</v>
      </c>
      <c r="AB55">
        <v>69.447599999999994</v>
      </c>
      <c r="AC55">
        <v>50.230699999999999</v>
      </c>
      <c r="AD55">
        <f>Table723[[#This Row],[CFNM]]/Table723[[#This Row],[CAREA]]</f>
        <v>0.72328921373812782</v>
      </c>
      <c r="AE55">
        <v>2.9500299999999999</v>
      </c>
      <c r="AF55">
        <f>-(Table824[[#This Row],[time]]-2)*2</f>
        <v>-1.9000599999999999</v>
      </c>
      <c r="AG55">
        <v>70.588999999999999</v>
      </c>
      <c r="AH55">
        <v>0.51210199999999995</v>
      </c>
      <c r="AI55">
        <f>Table824[[#This Row],[CFNM]]/Table824[[#This Row],[CAREA]]</f>
        <v>7.2546997407528079E-3</v>
      </c>
      <c r="AJ55">
        <v>2.9500299999999999</v>
      </c>
      <c r="AK55">
        <f>-(Table925[[#This Row],[time]]-2)*2</f>
        <v>-1.9000599999999999</v>
      </c>
      <c r="AL55">
        <v>82.040700000000001</v>
      </c>
      <c r="AM55">
        <v>60.851399999999998</v>
      </c>
      <c r="AN55">
        <f>Table925[[#This Row],[CFNM]]/Table925[[#This Row],[CAREA]]</f>
        <v>0.74172209647162934</v>
      </c>
    </row>
    <row r="56" spans="1:40" x14ac:dyDescent="0.3">
      <c r="A56">
        <v>3</v>
      </c>
      <c r="B56">
        <f>-(Table219[[#This Row],[time]]-2)*2</f>
        <v>-2</v>
      </c>
      <c r="C56">
        <v>34.3904</v>
      </c>
      <c r="D56">
        <v>9.6725999999999995E-4</v>
      </c>
      <c r="E56">
        <f>Table219[[#This Row],[CFNM]]/Table219[[#This Row],[CAREA ]]</f>
        <v>2.8125872336465991E-5</v>
      </c>
      <c r="F56">
        <v>3</v>
      </c>
      <c r="G56">
        <f>-(Table320[[#This Row],[time]]-2)*2</f>
        <v>-2</v>
      </c>
      <c r="H56">
        <v>76.553100000000001</v>
      </c>
      <c r="I56">
        <v>49.080399999999997</v>
      </c>
      <c r="J56" s="1">
        <f>Table320[[#This Row],[CFNM]]/Table320[[#This Row],[CAREA ]]</f>
        <v>0.6411288373690941</v>
      </c>
      <c r="K56">
        <v>3</v>
      </c>
      <c r="L56">
        <f>-(Table421[[#This Row],[time]]-2)*2</f>
        <v>-2</v>
      </c>
      <c r="M56">
        <v>30.3995</v>
      </c>
      <c r="N56">
        <v>2.8106799999999999E-4</v>
      </c>
      <c r="O56">
        <f>Table421[[#This Row],[CFNM]]/Table421[[#This Row],[CAREA]]</f>
        <v>9.245809963979671E-6</v>
      </c>
      <c r="P56">
        <v>3</v>
      </c>
      <c r="Q56">
        <f>-(Table16[[#This Row],[time]]-2)*2</f>
        <v>-2</v>
      </c>
      <c r="R56">
        <v>70.0047</v>
      </c>
      <c r="S56">
        <v>49.268599999999999</v>
      </c>
      <c r="T56">
        <f>Table16[[#This Row],[CFNM]]/Table16[[#This Row],[CAREA]]</f>
        <v>0.70378988839320789</v>
      </c>
      <c r="U56">
        <v>3</v>
      </c>
      <c r="V56">
        <f>-(Table622[[#This Row],[time]]-2)*2</f>
        <v>-2</v>
      </c>
      <c r="W56">
        <v>74.291300000000007</v>
      </c>
      <c r="X56">
        <v>2.0333899999999999E-3</v>
      </c>
      <c r="Y56">
        <f>Table622[[#This Row],[CFNM]]/Table622[[#This Row],[CAREA]]</f>
        <v>2.7370499641276971E-5</v>
      </c>
      <c r="Z56">
        <v>3</v>
      </c>
      <c r="AA56">
        <f>-(Table723[[#This Row],[time]]-2)*2</f>
        <v>-2</v>
      </c>
      <c r="AB56">
        <v>69.108000000000004</v>
      </c>
      <c r="AC56">
        <v>51.537799999999997</v>
      </c>
      <c r="AD56">
        <f>Table723[[#This Row],[CFNM]]/Table723[[#This Row],[CAREA]]</f>
        <v>0.74575736528332459</v>
      </c>
      <c r="AE56">
        <v>3</v>
      </c>
      <c r="AF56">
        <f>-(Table824[[#This Row],[time]]-2)*2</f>
        <v>-2</v>
      </c>
      <c r="AG56">
        <v>70.262299999999996</v>
      </c>
      <c r="AH56">
        <v>0.40456599999999998</v>
      </c>
      <c r="AI56">
        <f>Table824[[#This Row],[CFNM]]/Table824[[#This Row],[CAREA]]</f>
        <v>5.7579384677131267E-3</v>
      </c>
      <c r="AJ56">
        <v>3</v>
      </c>
      <c r="AK56">
        <f>-(Table925[[#This Row],[time]]-2)*2</f>
        <v>-2</v>
      </c>
      <c r="AL56">
        <v>82.036299999999997</v>
      </c>
      <c r="AM56">
        <v>61.942700000000002</v>
      </c>
      <c r="AN56">
        <f>Table925[[#This Row],[CFNM]]/Table925[[#This Row],[CAREA]]</f>
        <v>0.75506452631335164</v>
      </c>
    </row>
    <row r="60" spans="1:40" x14ac:dyDescent="0.3">
      <c r="E60" s="1"/>
      <c r="J60" s="1"/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59272-DE87-454B-9976-97CD64EDD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6549F-668B-4650-91F5-3520DE767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FD4A6-DD3A-474D-B7D7-21CCE0B8DB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2020-12-28T01:45:35Z</dcterms:created>
  <dcterms:modified xsi:type="dcterms:W3CDTF">2020-12-28T01:54:48Z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