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CMS results\SlideSlideTether\"/>
    </mc:Choice>
  </mc:AlternateContent>
  <xr:revisionPtr revIDLastSave="50" documentId="8_{58E6D6DA-836E-4884-AF64-4E91B999CEDA}" xr6:coauthVersionLast="45" xr6:coauthVersionMax="45" xr10:uidLastSave="{0C20A0E7-B678-4283-9429-40110B3B7559}"/>
  <bookViews>
    <workbookView xWindow="2688" yWindow="2688" windowWidth="17280" windowHeight="9036" xr2:uid="{01EDD645-6413-4B24-B54A-7770F42C03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0" i="1" l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I30" i="1"/>
  <c r="AD30" i="1"/>
  <c r="Y30" i="1"/>
  <c r="T30" i="1"/>
  <c r="O30" i="1"/>
  <c r="J30" i="1"/>
  <c r="E30" i="1"/>
  <c r="AN29" i="1"/>
  <c r="AI29" i="1"/>
  <c r="AD29" i="1"/>
  <c r="Y29" i="1"/>
  <c r="T29" i="1"/>
  <c r="O29" i="1"/>
  <c r="J29" i="1"/>
  <c r="E29" i="1"/>
  <c r="AN28" i="1"/>
  <c r="AI28" i="1"/>
  <c r="AD28" i="1"/>
  <c r="Y28" i="1"/>
  <c r="T28" i="1"/>
  <c r="O28" i="1"/>
  <c r="J28" i="1"/>
  <c r="E28" i="1"/>
  <c r="AN27" i="1"/>
  <c r="AI27" i="1"/>
  <c r="AD27" i="1"/>
  <c r="Y27" i="1"/>
  <c r="T27" i="1"/>
  <c r="O27" i="1"/>
  <c r="J27" i="1"/>
  <c r="E27" i="1"/>
  <c r="AN26" i="1"/>
  <c r="AI26" i="1"/>
  <c r="AD26" i="1"/>
  <c r="Y26" i="1"/>
  <c r="T26" i="1"/>
  <c r="O26" i="1"/>
  <c r="J26" i="1"/>
  <c r="E26" i="1"/>
  <c r="AN25" i="1"/>
  <c r="AI25" i="1"/>
  <c r="AD25" i="1"/>
  <c r="Y25" i="1"/>
  <c r="T25" i="1"/>
  <c r="O25" i="1"/>
  <c r="J25" i="1"/>
  <c r="E25" i="1"/>
  <c r="AN24" i="1"/>
  <c r="AI24" i="1"/>
  <c r="AD24" i="1"/>
  <c r="Y24" i="1"/>
  <c r="T24" i="1"/>
  <c r="O24" i="1"/>
  <c r="J24" i="1"/>
  <c r="E24" i="1"/>
  <c r="AN23" i="1"/>
  <c r="AI23" i="1"/>
  <c r="AD23" i="1"/>
  <c r="Y23" i="1"/>
  <c r="T23" i="1"/>
  <c r="O23" i="1"/>
  <c r="J23" i="1"/>
  <c r="E23" i="1"/>
  <c r="AN22" i="1"/>
  <c r="AI22" i="1"/>
  <c r="AD22" i="1"/>
  <c r="Y22" i="1"/>
  <c r="T22" i="1"/>
  <c r="O22" i="1"/>
  <c r="J22" i="1"/>
  <c r="E22" i="1"/>
  <c r="AN21" i="1"/>
  <c r="AI21" i="1"/>
  <c r="AD21" i="1"/>
  <c r="Y21" i="1"/>
  <c r="T21" i="1"/>
  <c r="O21" i="1"/>
  <c r="J21" i="1"/>
  <c r="E21" i="1"/>
  <c r="AN20" i="1"/>
  <c r="AI20" i="1"/>
  <c r="AD20" i="1"/>
  <c r="Y20" i="1"/>
  <c r="T20" i="1"/>
  <c r="O20" i="1"/>
  <c r="J20" i="1"/>
  <c r="E20" i="1"/>
  <c r="AN19" i="1"/>
  <c r="AI19" i="1"/>
  <c r="AD19" i="1"/>
  <c r="Y19" i="1"/>
  <c r="T19" i="1"/>
  <c r="O19" i="1"/>
  <c r="J19" i="1"/>
  <c r="E19" i="1"/>
  <c r="AN18" i="1"/>
  <c r="AI18" i="1"/>
  <c r="AD18" i="1"/>
  <c r="Y18" i="1"/>
  <c r="T18" i="1"/>
  <c r="O18" i="1"/>
  <c r="J18" i="1"/>
  <c r="E18" i="1"/>
  <c r="AN17" i="1"/>
  <c r="AI17" i="1"/>
  <c r="AD17" i="1"/>
  <c r="Y17" i="1"/>
  <c r="T17" i="1"/>
  <c r="O17" i="1"/>
  <c r="J17" i="1"/>
  <c r="E17" i="1"/>
  <c r="AN16" i="1"/>
  <c r="AI16" i="1"/>
  <c r="AD16" i="1"/>
  <c r="Y16" i="1"/>
  <c r="T16" i="1"/>
  <c r="O16" i="1"/>
  <c r="J16" i="1"/>
  <c r="E16" i="1"/>
  <c r="AN15" i="1"/>
  <c r="AI15" i="1"/>
  <c r="AD15" i="1"/>
  <c r="Y15" i="1"/>
  <c r="T15" i="1"/>
  <c r="O15" i="1"/>
  <c r="J15" i="1"/>
  <c r="E15" i="1"/>
  <c r="AN14" i="1"/>
  <c r="AI14" i="1"/>
  <c r="AD14" i="1"/>
  <c r="Y14" i="1"/>
  <c r="T14" i="1"/>
  <c r="O14" i="1"/>
  <c r="J14" i="1"/>
  <c r="E14" i="1"/>
  <c r="AN13" i="1"/>
  <c r="AI13" i="1"/>
  <c r="AD13" i="1"/>
  <c r="Y13" i="1"/>
  <c r="T13" i="1"/>
  <c r="O13" i="1"/>
  <c r="J13" i="1"/>
  <c r="E13" i="1"/>
  <c r="AN12" i="1"/>
  <c r="AI12" i="1"/>
  <c r="AD12" i="1"/>
  <c r="Y12" i="1"/>
  <c r="T12" i="1"/>
  <c r="O12" i="1"/>
  <c r="J12" i="1"/>
  <c r="E12" i="1"/>
  <c r="AN11" i="1"/>
  <c r="AI11" i="1"/>
  <c r="AD11" i="1"/>
  <c r="Y11" i="1"/>
  <c r="T11" i="1"/>
  <c r="O11" i="1"/>
  <c r="J11" i="1"/>
  <c r="E11" i="1"/>
  <c r="AN10" i="1"/>
  <c r="AI10" i="1"/>
  <c r="AD10" i="1"/>
  <c r="Y10" i="1"/>
  <c r="T10" i="1"/>
  <c r="O10" i="1"/>
  <c r="J10" i="1"/>
  <c r="E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<sst xmlns="http://schemas.openxmlformats.org/spreadsheetml/2006/main" count="106" uniqueCount="20">
  <si>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</si>
  <si>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</si>
  <si>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</si>
  <si>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</si>
  <si>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</si>
  <si>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</si>
  <si>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</si>
  <si>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</si>
  <si>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</si>
  <si>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</si>
  <si>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</si>
  <si>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</si>
  <si>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</si>
  <si>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</si>
  <si>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</si>
  <si>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</si>
  <si>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S2_6N_SlideSlide_Tether.odb </t>
  </si>
  <si>
    <t>S2_6P_SlideSlide_Tether.odb</t>
  </si>
  <si>
    <t xml:space="preserve">6PN Slide Slide Tether </t>
  </si>
  <si>
    <t xml:space="preserve">6P Slide Slide Tether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</si>
</sst>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A0420-AB8A-47E1-95B9-DFC621965F5A}" name="Table1" displayName="Table1" ref="A9:E30" totalsRowShown="0">
  <autoFilter ref="A9:E30" xr:uid="{EC78D370-BF53-4406-B583-0F0A2E47A3E0}"/>
  <tableColumns count="5">
    <tableColumn id="1" xr3:uid="{CAF53498-F95D-460F-9F19-EE370A489F79}" name="time"/>
    <tableColumn id="2" xr3:uid="{EDB6BA66-3184-41DA-9768-91BE1F1520D1}" name="moment" dataDxfId="31">
      <calculatedColumnFormula>-(Table1[[#This Row],[time]]-2)*2</calculatedColumnFormula>
    </tableColumn>
    <tableColumn id="3" xr3:uid="{9A258D70-ADC1-4FBB-92FA-95AE45ADDC5A}" name="CAREA"/>
    <tableColumn id="4" xr3:uid="{83935E4F-693B-44FA-ADA2-B0C4DA23AE12}" name="CFNM"/>
    <tableColumn id="5" xr3:uid="{87FE2ACB-7DF4-4434-98D8-365317FED338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B9EBBA-1A58-4006-BB90-7CAC49B3FC47}" name="Table211" displayName="Table211" ref="F37:J58" totalsRowShown="0">
  <autoFilter ref="F37:J58" xr:uid="{746AE72D-0DC4-476C-9820-872D1A5C6634}"/>
  <tableColumns count="5">
    <tableColumn id="1" xr3:uid="{1F5BE2AB-DD2E-4BAF-B160-D4A5C64342FA}" name="time"/>
    <tableColumn id="2" xr3:uid="{E2260B9D-8284-4D64-A82C-FFB8DA810F86}" name="moment" dataDxfId="13">
      <calculatedColumnFormula>(Table211[[#This Row],[time]]-2)*2</calculatedColumnFormula>
    </tableColumn>
    <tableColumn id="3" xr3:uid="{6F3D7C2D-082E-4C90-80AE-4EA45EEA870B}" name="CAREA"/>
    <tableColumn id="4" xr3:uid="{1308F776-8C17-4F29-8A97-661F2DD075DF}" name="CFNM"/>
    <tableColumn id="5" xr3:uid="{18BB8AFF-80DB-4668-A43E-51AF52C97511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F4225A-1EDF-4D7D-A4EB-CF0EA9ADABF8}" name="Table312" displayName="Table312" ref="K37:O58" totalsRowShown="0">
  <autoFilter ref="K37:O58" xr:uid="{B5DE9A98-FC6A-4AB9-BBAF-3D531BEB125A}"/>
  <tableColumns count="5">
    <tableColumn id="1" xr3:uid="{621DE002-28F6-4BC6-AB62-E02E54826105}" name="time"/>
    <tableColumn id="2" xr3:uid="{D4FD33FD-06E3-4BD2-B570-C77AE35AAF78}" name="moment" dataDxfId="11">
      <calculatedColumnFormula>(Table312[[#This Row],[time]]-2)*2</calculatedColumnFormula>
    </tableColumn>
    <tableColumn id="3" xr3:uid="{406B9B56-3EE2-4839-83B4-814AFCDA7F17}" name="CAREA"/>
    <tableColumn id="4" xr3:uid="{027CCFE7-0131-43C8-A0F4-434F1979C3D1}" name="CFNM"/>
    <tableColumn id="5" xr3:uid="{7A34563F-B256-4099-82FE-0E1031110EC2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E5FC6D-2992-488B-85B6-725A00EC50F9}" name="Table413" displayName="Table413" ref="P37:T58" totalsRowShown="0">
  <autoFilter ref="P37:T58" xr:uid="{ADD1881E-8493-4B2C-AAA4-BE43CFC5C335}"/>
  <tableColumns count="5">
    <tableColumn id="1" xr3:uid="{758C93DC-2A51-421E-9627-8F39E0B3C2EC}" name="time"/>
    <tableColumn id="2" xr3:uid="{8A0AADFE-3E03-487C-8B4A-DBEC19BAD7A6}" name="moment" dataDxfId="9">
      <calculatedColumnFormula>(Table413[[#This Row],[time]]-2)*2</calculatedColumnFormula>
    </tableColumn>
    <tableColumn id="3" xr3:uid="{138338F4-39A3-4D72-AF2A-CA66332052A2}" name="CAREA"/>
    <tableColumn id="4" xr3:uid="{9C4EC5FC-16E7-4731-9B59-E818E2576D1F}" name="CFNM"/>
    <tableColumn id="5" xr3:uid="{21D868E2-F2D3-4A04-A14A-3D9C1AAAAD9C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B688D4-5CA5-4CC7-ACBC-55F7004BF7F4}" name="Table514" displayName="Table514" ref="U37:Y58" totalsRowShown="0">
  <autoFilter ref="U37:Y58" xr:uid="{23107C96-B3A9-4A5F-A649-AF75295CAF99}"/>
  <tableColumns count="5">
    <tableColumn id="1" xr3:uid="{15E0D504-2B27-490B-A87E-55BDE5536A23}" name="time"/>
    <tableColumn id="2" xr3:uid="{08351602-3B8A-48D2-9C36-5006C87A06B1}" name="moment" dataDxfId="7">
      <calculatedColumnFormula>(Table514[[#This Row],[time]]-2)*2</calculatedColumnFormula>
    </tableColumn>
    <tableColumn id="3" xr3:uid="{DCB6EDEC-D2B0-4535-A7AD-4742EE9123CB}" name="CAREA"/>
    <tableColumn id="4" xr3:uid="{DEBC27BB-0AFF-4227-AB0A-7833A810AD78}" name="CFNM"/>
    <tableColumn id="5" xr3:uid="{C6B7CF3B-BB05-4A03-8A13-45D39CEB784E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79B0A28-F3F8-4AA3-8783-146CFA18E184}" name="Table615" displayName="Table615" ref="Z37:AD58" totalsRowShown="0">
  <autoFilter ref="Z37:AD58" xr:uid="{4A22E629-5972-45E7-AF67-ABE00D4A92EC}"/>
  <tableColumns count="5">
    <tableColumn id="1" xr3:uid="{D9CF001F-BABC-4939-9DFE-8087690F6487}" name="time"/>
    <tableColumn id="2" xr3:uid="{A95A7F92-6ED6-441C-B318-705D3B27F6D6}" name="moment" dataDxfId="5">
      <calculatedColumnFormula>(Table615[[#This Row],[time]]-2)*2</calculatedColumnFormula>
    </tableColumn>
    <tableColumn id="3" xr3:uid="{9464211E-9A69-40BA-BAA8-39ACCC805C42}" name="CAREA"/>
    <tableColumn id="4" xr3:uid="{A7F69DE1-0DF6-4693-8FC7-B338702D85F0}" name="CFNM"/>
    <tableColumn id="5" xr3:uid="{945F8809-F684-4897-A070-269D70E3E1DE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0B67E8-7DDF-41D7-A541-9FAE4965D149}" name="Table716" displayName="Table716" ref="AE37:AI58" totalsRowShown="0">
  <autoFilter ref="AE37:AI58" xr:uid="{86F42B2E-3B0E-45FD-BE46-B4E04B3A89CD}"/>
  <tableColumns count="5">
    <tableColumn id="1" xr3:uid="{F679B76A-126B-4B57-8B04-614F9947F1CF}" name="time"/>
    <tableColumn id="2" xr3:uid="{FF24AE84-9A25-4EA1-B898-76B658214C2A}" name="moment" dataDxfId="3">
      <calculatedColumnFormula>(Table716[[#This Row],[time]]-2)*2</calculatedColumnFormula>
    </tableColumn>
    <tableColumn id="3" xr3:uid="{CA68FB3C-4E51-4124-8043-1A920677E431}" name="CAREA"/>
    <tableColumn id="4" xr3:uid="{410F054C-49D6-4F91-A3F4-CA6F3D4424ED}" name="CFNM"/>
    <tableColumn id="5" xr3:uid="{4209AAF8-55FD-4943-8204-439E3E9BCD31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327A6DC-2F27-469E-9BAD-3983A18A96C9}" name="Table817" displayName="Table817" ref="AJ37:AN58" totalsRowShown="0">
  <autoFilter ref="AJ37:AN58" xr:uid="{902E1A02-C5C4-445E-840C-9A3D6869D873}"/>
  <tableColumns count="5">
    <tableColumn id="1" xr3:uid="{A8630897-5D2A-41A2-A545-FC0E80D5F4C8}" name="time"/>
    <tableColumn id="2" xr3:uid="{906449C6-A457-4BF3-BE10-CD02E1E7C713}" name="moment" dataDxfId="1">
      <calculatedColumnFormula>(Table817[[#This Row],[time]]-2)*2</calculatedColumnFormula>
    </tableColumn>
    <tableColumn id="3" xr3:uid="{F0777FEA-561E-4B04-B9C2-52E63CB44913}" name="CAREA"/>
    <tableColumn id="4" xr3:uid="{0534A7DF-BB2A-4856-B1A2-702BBBEAA557}" name="CFNM"/>
    <tableColumn id="5" xr3:uid="{B9F06011-6292-4C87-A74A-D88BB60D8C78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F5330-E57E-4419-9EC0-4360945D0A37}" name="Table2" displayName="Table2" ref="F9:J30" totalsRowShown="0">
  <autoFilter ref="F9:J30" xr:uid="{DCE2B252-ABF2-4938-9BC5-9D2590162C0D}"/>
  <tableColumns count="5">
    <tableColumn id="1" xr3:uid="{3C1960CE-5DE4-4649-A3DB-0498C81D5E11}" name="time"/>
    <tableColumn id="2" xr3:uid="{0009AE53-18E4-4C3E-AFF1-B025FDD5A3B7}" name="moment" dataDxfId="29">
      <calculatedColumnFormula>-(Table2[[#This Row],[time]]-2)*2</calculatedColumnFormula>
    </tableColumn>
    <tableColumn id="3" xr3:uid="{F812C710-B2D8-4B77-BC1D-CBDA3D36B447}" name="CAREA"/>
    <tableColumn id="4" xr3:uid="{C2A05F13-9C0B-492C-B1CE-4F7960279EFA}" name="CFNM"/>
    <tableColumn id="5" xr3:uid="{C3A3324F-CBBE-4F7F-9D3A-F3F824A051F7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C39927-4BDA-4D8E-93FA-50EFFAEC252C}" name="Table3" displayName="Table3" ref="K9:O30" totalsRowShown="0">
  <autoFilter ref="K9:O30" xr:uid="{B258348A-C2F1-4B66-9FF6-9B533231AA20}"/>
  <tableColumns count="5">
    <tableColumn id="1" xr3:uid="{3D5F1F12-D4BA-484A-BEC5-344EC8B23359}" name="time"/>
    <tableColumn id="2" xr3:uid="{47E5D374-8798-43F0-B028-512E5C0FC789}" name="moment" dataDxfId="27">
      <calculatedColumnFormula>-(Table3[[#This Row],[time]]-2)*2</calculatedColumnFormula>
    </tableColumn>
    <tableColumn id="3" xr3:uid="{5342C2A8-23D0-4435-9D68-CE136792258E}" name="CAREA"/>
    <tableColumn id="4" xr3:uid="{F31388F0-05B6-4344-9FC1-7CC604242BD8}" name="CFNM"/>
    <tableColumn id="5" xr3:uid="{67B4B8F3-5E2B-411C-86A4-58AD825E8F7B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EC8764-79C1-4A2E-8B1F-57B4339960C5}" name="Table4" displayName="Table4" ref="P9:T30" totalsRowShown="0">
  <autoFilter ref="P9:T30" xr:uid="{8E36A60C-50CC-43A4-9047-CD4A29D28E0A}"/>
  <tableColumns count="5">
    <tableColumn id="1" xr3:uid="{AA4AC7B6-2A96-4302-9F50-734BF79A302E}" name="time"/>
    <tableColumn id="2" xr3:uid="{805394EF-8EBC-4AC2-BE7E-1931BEB6F84F}" name="moment" dataDxfId="25">
      <calculatedColumnFormula>-(Table4[[#This Row],[time]]-2)*2</calculatedColumnFormula>
    </tableColumn>
    <tableColumn id="3" xr3:uid="{68D82732-0E92-45F5-BBB3-957F8BBFA8BF}" name="CAREA"/>
    <tableColumn id="4" xr3:uid="{697DFCBA-0B31-4972-ABEA-79B232493A88}" name="CFNM"/>
    <tableColumn id="5" xr3:uid="{F71E9947-3E9E-405B-BB28-6C9A8769A7D6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6570F7-8A43-4A8C-8CED-86C8E2C530B5}" name="Table5" displayName="Table5" ref="U9:Y30" totalsRowShown="0">
  <autoFilter ref="U9:Y30" xr:uid="{2DFF49B5-551D-4527-AD3E-8E5B37EAE64B}"/>
  <tableColumns count="5">
    <tableColumn id="1" xr3:uid="{E624915F-C5C4-46C8-9FC2-CF6D74A0F0B6}" name="time"/>
    <tableColumn id="2" xr3:uid="{C0CE7752-8BF9-47DA-801C-46C0A8092DC9}" name="moment" dataDxfId="23">
      <calculatedColumnFormula>-(Table5[[#This Row],[time]]-2)*2</calculatedColumnFormula>
    </tableColumn>
    <tableColumn id="3" xr3:uid="{D419A5E2-E795-4C99-BEBC-5F22F892A3CD}" name="CAREA"/>
    <tableColumn id="4" xr3:uid="{ABD9EB2F-E9D1-4EA3-914C-261D3B29E3BB}" name="CFNM"/>
    <tableColumn id="5" xr3:uid="{E5E67C14-EFF5-4977-B0C1-2801DDFCD0F3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2B19F4-A21E-4B6D-B08C-C7183B2FB805}" name="Table6" displayName="Table6" ref="Z9:AD30" totalsRowShown="0">
  <autoFilter ref="Z9:AD30" xr:uid="{7E9E00F3-7F2E-4C72-91C5-268884078923}"/>
  <tableColumns count="5">
    <tableColumn id="1" xr3:uid="{A4554CAB-0F01-4B3B-8089-2C8908096534}" name="time"/>
    <tableColumn id="2" xr3:uid="{9352F1F8-4495-438C-8000-772925F21C77}" name="moment" dataDxfId="21">
      <calculatedColumnFormula>-(Table6[[#This Row],[time]]-2)*2</calculatedColumnFormula>
    </tableColumn>
    <tableColumn id="3" xr3:uid="{6FACAAE1-3649-4910-B3A0-50FFDC46C095}" name="CAREA"/>
    <tableColumn id="4" xr3:uid="{CCBD10A7-8DB8-4487-938D-9A23423AF47B}" name="CFNM"/>
    <tableColumn id="5" xr3:uid="{593B2CBC-7F11-4C06-A976-EA9E2B44E8C8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5259AB-F629-4CE4-9A3B-4BAA84B30BBA}" name="Table7" displayName="Table7" ref="AE9:AI30" totalsRowShown="0">
  <autoFilter ref="AE9:AI30" xr:uid="{BC01652D-9D1D-4312-AD9D-5970F9F652AE}"/>
  <tableColumns count="5">
    <tableColumn id="1" xr3:uid="{0C79F41C-21A2-4849-8792-6C6D0FDA16F3}" name="time"/>
    <tableColumn id="2" xr3:uid="{65CE908D-1FB3-4C01-AF60-83C7EB145D76}" name="moment" dataDxfId="19">
      <calculatedColumnFormula>-(Table7[[#This Row],[time]]-2)*2</calculatedColumnFormula>
    </tableColumn>
    <tableColumn id="3" xr3:uid="{D853A683-28A6-4146-90F3-B89F3DFB2586}" name="CAREA"/>
    <tableColumn id="4" xr3:uid="{BE9B2C0A-EFF6-4E8B-BE8A-D38BA8CD0A1C}" name="CFNM"/>
    <tableColumn id="5" xr3:uid="{47A534FE-89EC-462C-80E6-F8E49833219A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52890E-CC4C-44DC-853A-70AAFC5FB4B1}" name="Table8" displayName="Table8" ref="AJ9:AN30" totalsRowShown="0">
  <autoFilter ref="AJ9:AN30" xr:uid="{DECC446E-AAF2-4468-8F93-DB7204ADAF16}"/>
  <tableColumns count="5">
    <tableColumn id="1" xr3:uid="{0068CF67-E8C9-4A6A-89E7-8CF88F189B76}" name="time"/>
    <tableColumn id="2" xr3:uid="{2FA7218E-5F26-451C-8EE1-F3DCA36FABA5}" name="moment" dataDxfId="17">
      <calculatedColumnFormula>-(Table8[[#This Row],[time]]-2)*2</calculatedColumnFormula>
    </tableColumn>
    <tableColumn id="3" xr3:uid="{1009EE4A-9A94-45E2-8A71-2121311F63BD}" name="CAREA"/>
    <tableColumn id="4" xr3:uid="{0B91E152-8767-4AAA-9C8C-A2CB071AA4FF}" name="CFNM"/>
    <tableColumn id="5" xr3:uid="{D8A13723-3302-4CB9-BBA7-A171C43ED7DE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3C9571-9E55-4166-9DE6-50E47BB092E1}" name="Table110" displayName="Table110" ref="A37:E58" totalsRowShown="0">
  <autoFilter ref="A37:E58" xr:uid="{A5A0DBE4-9923-4A4A-8C52-E2158C50409B}"/>
  <tableColumns count="5">
    <tableColumn id="1" xr3:uid="{7889BF5C-8BA8-4D40-9D50-801EDF965432}" name="time"/>
    <tableColumn id="2" xr3:uid="{8BDC896F-8C0F-4E77-925B-33E784BE1D70}" name="moment" dataDxfId="15">
      <calculatedColumnFormula>(Table110[[#This Row],[time]]-2)*2</calculatedColumnFormula>
    </tableColumn>
    <tableColumn id="3" xr3:uid="{59A9C822-87C5-4D86-B3CD-660572B1C30E}" name="CAREA"/>
    <tableColumn id="4" xr3:uid="{E7E217DD-B3EF-469F-8DD8-47AC4AB6CF4F}" name="CFNM"/>
    <tableColumn id="5" xr3:uid="{F12826C0-E10D-4548-9F75-D5BF83D55FB6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2D43-4848-4D79-87BA-5F2FB1DDE2B8}">
  <dimension ref="A1:AN58"/>
  <sheetViews>
    <sheetView tabSelected="1" topLeftCell="A31" workbookViewId="0">
      <selection activeCell="A33" sqref="A33"/>
    </sheetView>
  </sheetViews>
  <sheetFormatPr defaultRowHeight="14.4" x14ac:dyDescent="0.3"/>
  <sheetData>
    <row r="1" spans="1:40" x14ac:dyDescent="0.3">
      <c r="A1" t="s">
        <v>18</v>
      </c>
    </row>
    <row r="4" spans="1:40" x14ac:dyDescent="0.3">
      <c r="A4" t="s">
        <v>16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91.723799999999997</v>
      </c>
      <c r="D10">
        <v>8.3138100000000001</v>
      </c>
      <c r="E10" s="1">
        <f>Table1[[#This Row],[CFNM]]/Table1[[#This Row],[CAREA]]</f>
        <v>9.063961589031419E-2</v>
      </c>
      <c r="F10">
        <v>2</v>
      </c>
      <c r="G10">
        <f>-(Table2[[#This Row],[time]]-2)*2</f>
        <v>0</v>
      </c>
      <c r="H10">
        <v>94.410399999999996</v>
      </c>
      <c r="I10">
        <v>1.4588099999999999</v>
      </c>
      <c r="J10" s="1">
        <f>Table2[[#This Row],[CFNM]]/Table2[[#This Row],[CAREA]]</f>
        <v>1.5451793446484709E-2</v>
      </c>
      <c r="K10">
        <v>2</v>
      </c>
      <c r="L10">
        <f>-(Table3[[#This Row],[time]]-2)*2</f>
        <v>0</v>
      </c>
      <c r="M10">
        <v>89.358400000000003</v>
      </c>
      <c r="N10">
        <v>1.7889999999999999</v>
      </c>
      <c r="O10">
        <f>Table3[[#This Row],[CFNM]]/Table3[[#This Row],[CAREA]]</f>
        <v>2.0020501709967949E-2</v>
      </c>
      <c r="P10">
        <v>2</v>
      </c>
      <c r="Q10">
        <f>-(Table4[[#This Row],[time]]-2)*2</f>
        <v>0</v>
      </c>
      <c r="R10">
        <v>83.810500000000005</v>
      </c>
      <c r="S10">
        <v>2.8507699999999998</v>
      </c>
      <c r="T10">
        <f>Table4[[#This Row],[CFNM]]/Table4[[#This Row],[CAREA]]</f>
        <v>3.4014473126875507E-2</v>
      </c>
      <c r="U10">
        <v>2</v>
      </c>
      <c r="V10">
        <f>-(Table5[[#This Row],[time]]-2)*2</f>
        <v>0</v>
      </c>
      <c r="W10">
        <v>83.264200000000002</v>
      </c>
      <c r="X10">
        <v>6.3959700000000002</v>
      </c>
      <c r="Y10">
        <f>Table5[[#This Row],[CFNM]]/Table5[[#This Row],[CAREA]]</f>
        <v>7.681536602765654E-2</v>
      </c>
      <c r="Z10">
        <v>2</v>
      </c>
      <c r="AA10">
        <f>-(Table6[[#This Row],[time]]-2)*2</f>
        <v>0</v>
      </c>
      <c r="AB10">
        <v>87.737899999999996</v>
      </c>
      <c r="AC10">
        <v>10.3024</v>
      </c>
      <c r="AD10">
        <f>Table6[[#This Row],[CFNM]]/Table6[[#This Row],[CAREA]]</f>
        <v>0.11742245939326107</v>
      </c>
      <c r="AE10">
        <v>2</v>
      </c>
      <c r="AF10">
        <f>-(Table7[[#This Row],[time]]-2)*2</f>
        <v>0</v>
      </c>
      <c r="AG10">
        <v>78.824299999999994</v>
      </c>
      <c r="AH10">
        <v>18.997399999999999</v>
      </c>
      <c r="AI10">
        <f>Table7[[#This Row],[CFNM]]/Table7[[#This Row],[CAREA]]</f>
        <v>0.24100943490776322</v>
      </c>
      <c r="AJ10">
        <v>2</v>
      </c>
      <c r="AK10">
        <f>-(Table8[[#This Row],[time]]-2)*2</f>
        <v>0</v>
      </c>
      <c r="AL10">
        <v>83.280900000000003</v>
      </c>
      <c r="AM10">
        <v>18.324100000000001</v>
      </c>
      <c r="AN10">
        <f>Table8[[#This Row],[CFNM]]/Table8[[#This Row],[CAREA]]</f>
        <v>0.22002764139196385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88.710300000000004</v>
      </c>
      <c r="D11">
        <v>7.9605600000000001</v>
      </c>
      <c r="E11">
        <f>Table1[[#This Row],[CFNM]]/Table1[[#This Row],[CAREA]]</f>
        <v>8.9736592030463205E-2</v>
      </c>
      <c r="F11">
        <v>2.0512600000000001</v>
      </c>
      <c r="G11">
        <f>-(Table2[[#This Row],[time]]-2)*2</f>
        <v>-0.10252000000000017</v>
      </c>
      <c r="H11">
        <v>94.039699999999996</v>
      </c>
      <c r="I11">
        <v>6.1711099999999997</v>
      </c>
      <c r="J11">
        <f>Table2[[#This Row],[CFNM]]/Table2[[#This Row],[CAREA]]</f>
        <v>6.5622391394272839E-2</v>
      </c>
      <c r="K11">
        <v>2.0512600000000001</v>
      </c>
      <c r="L11">
        <f>-(Table3[[#This Row],[time]]-2)*2</f>
        <v>-0.10252000000000017</v>
      </c>
      <c r="M11">
        <v>88.232500000000002</v>
      </c>
      <c r="N11">
        <v>0.243732</v>
      </c>
      <c r="O11">
        <f>Table3[[#This Row],[CFNM]]/Table3[[#This Row],[CAREA]]</f>
        <v>2.7623834754767233E-3</v>
      </c>
      <c r="P11">
        <v>2.0512600000000001</v>
      </c>
      <c r="Q11">
        <f>-(Table4[[#This Row],[time]]-2)*2</f>
        <v>-0.10252000000000017</v>
      </c>
      <c r="R11">
        <v>83.807900000000004</v>
      </c>
      <c r="S11">
        <v>8.2010900000000007</v>
      </c>
      <c r="T11">
        <f>Table4[[#This Row],[CFNM]]/Table4[[#This Row],[CAREA]]</f>
        <v>9.7855810729060147E-2</v>
      </c>
      <c r="U11">
        <v>2.0512600000000001</v>
      </c>
      <c r="V11">
        <f>-(Table5[[#This Row],[time]]-2)*2</f>
        <v>-0.10252000000000017</v>
      </c>
      <c r="W11">
        <v>82.507599999999996</v>
      </c>
      <c r="X11">
        <v>4.2621000000000002</v>
      </c>
      <c r="Y11">
        <f>Table5[[#This Row],[CFNM]]/Table5[[#This Row],[CAREA]]</f>
        <v>5.1657059470885114E-2</v>
      </c>
      <c r="Z11">
        <v>2.0512600000000001</v>
      </c>
      <c r="AA11">
        <f>-(Table6[[#This Row],[time]]-2)*2</f>
        <v>-0.10252000000000017</v>
      </c>
      <c r="AB11">
        <v>86.423500000000004</v>
      </c>
      <c r="AC11">
        <v>13.250999999999999</v>
      </c>
      <c r="AD11">
        <f>Table6[[#This Row],[CFNM]]/Table6[[#This Row],[CAREA]]</f>
        <v>0.15332635220744356</v>
      </c>
      <c r="AE11">
        <v>2.0512600000000001</v>
      </c>
      <c r="AF11">
        <f>-(Table7[[#This Row],[time]]-2)*2</f>
        <v>-0.10252000000000017</v>
      </c>
      <c r="AG11">
        <v>79.314599999999999</v>
      </c>
      <c r="AH11">
        <v>17.523399999999999</v>
      </c>
      <c r="AI11">
        <f>Table7[[#This Row],[CFNM]]/Table7[[#This Row],[CAREA]]</f>
        <v>0.22093536372874603</v>
      </c>
      <c r="AJ11">
        <v>2.0512600000000001</v>
      </c>
      <c r="AK11">
        <f>-(Table8[[#This Row],[time]]-2)*2</f>
        <v>-0.10252000000000017</v>
      </c>
      <c r="AL11">
        <v>83.159199999999998</v>
      </c>
      <c r="AM11">
        <v>21.724299999999999</v>
      </c>
      <c r="AN11">
        <f>Table8[[#This Row],[CFNM]]/Table8[[#This Row],[CAREA]]</f>
        <v>0.26123748184205714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86.382499999999993</v>
      </c>
      <c r="D12">
        <v>5.5203800000000003</v>
      </c>
      <c r="E12">
        <f>Table1[[#This Row],[CFNM]]/Table1[[#This Row],[CAREA]]</f>
        <v>6.3906231007437864E-2</v>
      </c>
      <c r="F12">
        <v>2.1153300000000002</v>
      </c>
      <c r="G12">
        <f>-(Table2[[#This Row],[time]]-2)*2</f>
        <v>-0.23066000000000031</v>
      </c>
      <c r="H12">
        <v>92.455299999999994</v>
      </c>
      <c r="I12">
        <v>10.2239</v>
      </c>
      <c r="J12">
        <f>Table2[[#This Row],[CFNM]]/Table2[[#This Row],[CAREA]]</f>
        <v>0.11058208669486769</v>
      </c>
      <c r="K12">
        <v>2.1153300000000002</v>
      </c>
      <c r="L12">
        <f>-(Table3[[#This Row],[time]]-2)*2</f>
        <v>-0.23066000000000031</v>
      </c>
      <c r="M12">
        <v>88.359200000000001</v>
      </c>
      <c r="N12">
        <v>3.8376199999999999E-3</v>
      </c>
      <c r="O12">
        <f>Table3[[#This Row],[CFNM]]/Table3[[#This Row],[CAREA]]</f>
        <v>4.3432036505536489E-5</v>
      </c>
      <c r="P12">
        <v>2.1153300000000002</v>
      </c>
      <c r="Q12">
        <f>-(Table4[[#This Row],[time]]-2)*2</f>
        <v>-0.23066000000000031</v>
      </c>
      <c r="R12">
        <v>81.7089</v>
      </c>
      <c r="S12">
        <v>11.535600000000001</v>
      </c>
      <c r="T12">
        <f>Table4[[#This Row],[CFNM]]/Table4[[#This Row],[CAREA]]</f>
        <v>0.14117923506496846</v>
      </c>
      <c r="U12">
        <v>2.1153300000000002</v>
      </c>
      <c r="V12">
        <f>-(Table5[[#This Row],[time]]-2)*2</f>
        <v>-0.23066000000000031</v>
      </c>
      <c r="W12">
        <v>83.305099999999996</v>
      </c>
      <c r="X12">
        <v>1.1610499999999999</v>
      </c>
      <c r="Y12">
        <f>Table5[[#This Row],[CFNM]]/Table5[[#This Row],[CAREA]]</f>
        <v>1.3937321964681634E-2</v>
      </c>
      <c r="Z12">
        <v>2.1153300000000002</v>
      </c>
      <c r="AA12">
        <f>-(Table6[[#This Row],[time]]-2)*2</f>
        <v>-0.23066000000000031</v>
      </c>
      <c r="AB12">
        <v>84.392899999999997</v>
      </c>
      <c r="AC12">
        <v>12.763500000000001</v>
      </c>
      <c r="AD12">
        <f>Table6[[#This Row],[CFNM]]/Table6[[#This Row],[CAREA]]</f>
        <v>0.15123902603181075</v>
      </c>
      <c r="AE12">
        <v>2.1153300000000002</v>
      </c>
      <c r="AF12">
        <f>-(Table7[[#This Row],[time]]-2)*2</f>
        <v>-0.23066000000000031</v>
      </c>
      <c r="AG12">
        <v>79.813599999999994</v>
      </c>
      <c r="AH12">
        <v>14.8087</v>
      </c>
      <c r="AI12">
        <f>Table7[[#This Row],[CFNM]]/Table7[[#This Row],[CAREA]]</f>
        <v>0.18554106067136431</v>
      </c>
      <c r="AJ12">
        <v>2.1153300000000002</v>
      </c>
      <c r="AK12">
        <f>-(Table8[[#This Row],[time]]-2)*2</f>
        <v>-0.23066000000000031</v>
      </c>
      <c r="AL12">
        <v>82.942999999999998</v>
      </c>
      <c r="AM12">
        <v>24.668099999999999</v>
      </c>
      <c r="AN12">
        <f>Table8[[#This Row],[CFNM]]/Table8[[#This Row],[CAREA]]</f>
        <v>0.29741026970329021</v>
      </c>
    </row>
    <row r="13" spans="1:40" x14ac:dyDescent="0.3">
      <c r="A13">
        <v>2.16533</v>
      </c>
      <c r="B13">
        <f>-(Table1[[#This Row],[time]]-2)*2</f>
        <v>-0.33065999999999995</v>
      </c>
      <c r="C13">
        <v>84.769900000000007</v>
      </c>
      <c r="D13">
        <v>4.3029900000000003</v>
      </c>
      <c r="E13">
        <f>Table1[[#This Row],[CFNM]]/Table1[[#This Row],[CAREA]]</f>
        <v>5.0760824302022299E-2</v>
      </c>
      <c r="F13">
        <v>2.16533</v>
      </c>
      <c r="G13">
        <f>-(Table2[[#This Row],[time]]-2)*2</f>
        <v>-0.33065999999999995</v>
      </c>
      <c r="H13">
        <v>91.271299999999997</v>
      </c>
      <c r="I13">
        <v>13.0976</v>
      </c>
      <c r="J13">
        <f>Table2[[#This Row],[CFNM]]/Table2[[#This Row],[CAREA]]</f>
        <v>0.14350184559658952</v>
      </c>
      <c r="K13">
        <v>2.16533</v>
      </c>
      <c r="L13">
        <f>-(Table3[[#This Row],[time]]-2)*2</f>
        <v>-0.33065999999999995</v>
      </c>
      <c r="M13">
        <v>83.576499999999996</v>
      </c>
      <c r="N13">
        <v>3.1437100000000001E-3</v>
      </c>
      <c r="O13">
        <f>Table3[[#This Row],[CFNM]]/Table3[[#This Row],[CAREA]]</f>
        <v>3.7614760129940832E-5</v>
      </c>
      <c r="P13">
        <v>2.16533</v>
      </c>
      <c r="Q13">
        <f>-(Table4[[#This Row],[time]]-2)*2</f>
        <v>-0.33065999999999995</v>
      </c>
      <c r="R13">
        <v>81.007599999999996</v>
      </c>
      <c r="S13">
        <v>13.9344</v>
      </c>
      <c r="T13">
        <f>Table4[[#This Row],[CFNM]]/Table4[[#This Row],[CAREA]]</f>
        <v>0.17201349009228764</v>
      </c>
      <c r="U13">
        <v>2.16533</v>
      </c>
      <c r="V13">
        <f>-(Table5[[#This Row],[time]]-2)*2</f>
        <v>-0.33065999999999995</v>
      </c>
      <c r="W13">
        <v>82.997299999999996</v>
      </c>
      <c r="X13">
        <v>0.26971800000000001</v>
      </c>
      <c r="Y13">
        <f>Table5[[#This Row],[CFNM]]/Table5[[#This Row],[CAREA]]</f>
        <v>3.2497201716200409E-3</v>
      </c>
      <c r="Z13">
        <v>2.16533</v>
      </c>
      <c r="AA13">
        <f>-(Table6[[#This Row],[time]]-2)*2</f>
        <v>-0.33065999999999995</v>
      </c>
      <c r="AB13">
        <v>84.063299999999998</v>
      </c>
      <c r="AC13">
        <v>13.770200000000001</v>
      </c>
      <c r="AD13">
        <f>Table6[[#This Row],[CFNM]]/Table6[[#This Row],[CAREA]]</f>
        <v>0.16380751172033456</v>
      </c>
      <c r="AE13">
        <v>2.16533</v>
      </c>
      <c r="AF13">
        <f>-(Table7[[#This Row],[time]]-2)*2</f>
        <v>-0.33065999999999995</v>
      </c>
      <c r="AG13">
        <v>80.076999999999998</v>
      </c>
      <c r="AH13">
        <v>13.2212</v>
      </c>
      <c r="AI13">
        <f>Table7[[#This Row],[CFNM]]/Table7[[#This Row],[CAREA]]</f>
        <v>0.16510608539280941</v>
      </c>
      <c r="AJ13">
        <v>2.16533</v>
      </c>
      <c r="AK13">
        <f>-(Table8[[#This Row],[time]]-2)*2</f>
        <v>-0.33065999999999995</v>
      </c>
      <c r="AL13">
        <v>82.894300000000001</v>
      </c>
      <c r="AM13">
        <v>26.742699999999999</v>
      </c>
      <c r="AN13">
        <f>Table8[[#This Row],[CFNM]]/Table8[[#This Row],[CAREA]]</f>
        <v>0.32261204932064086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82.418899999999994</v>
      </c>
      <c r="D14">
        <v>3.0833900000000001</v>
      </c>
      <c r="E14">
        <f>Table1[[#This Row],[CFNM]]/Table1[[#This Row],[CAREA]]</f>
        <v>3.7411200586273299E-2</v>
      </c>
      <c r="F14">
        <v>2.2246999999999999</v>
      </c>
      <c r="G14">
        <f>-(Table2[[#This Row],[time]]-2)*2</f>
        <v>-0.4493999999999998</v>
      </c>
      <c r="H14">
        <v>90.197400000000002</v>
      </c>
      <c r="I14">
        <v>16.296900000000001</v>
      </c>
      <c r="J14">
        <f>Table2[[#This Row],[CFNM]]/Table2[[#This Row],[CAREA]]</f>
        <v>0.18068037437886236</v>
      </c>
      <c r="K14">
        <v>2.2246999999999999</v>
      </c>
      <c r="L14">
        <f>-(Table3[[#This Row],[time]]-2)*2</f>
        <v>-0.4493999999999998</v>
      </c>
      <c r="M14">
        <v>77.253799999999998</v>
      </c>
      <c r="N14">
        <v>2.77195E-3</v>
      </c>
      <c r="O14">
        <f>Table3[[#This Row],[CFNM]]/Table3[[#This Row],[CAREA]]</f>
        <v>3.5881082872298837E-5</v>
      </c>
      <c r="P14">
        <v>2.2246999999999999</v>
      </c>
      <c r="Q14">
        <f>-(Table4[[#This Row],[time]]-2)*2</f>
        <v>-0.4493999999999998</v>
      </c>
      <c r="R14">
        <v>80.269800000000004</v>
      </c>
      <c r="S14">
        <v>16.558</v>
      </c>
      <c r="T14">
        <f>Table4[[#This Row],[CFNM]]/Table4[[#This Row],[CAREA]]</f>
        <v>0.20627932298323901</v>
      </c>
      <c r="U14">
        <v>2.2246999999999999</v>
      </c>
      <c r="V14">
        <f>-(Table5[[#This Row],[time]]-2)*2</f>
        <v>-0.4493999999999998</v>
      </c>
      <c r="W14">
        <v>82.8977</v>
      </c>
      <c r="X14">
        <v>4.9251900000000003E-3</v>
      </c>
      <c r="Y14">
        <f>Table5[[#This Row],[CFNM]]/Table5[[#This Row],[CAREA]]</f>
        <v>5.9412866701971225E-5</v>
      </c>
      <c r="Z14">
        <v>2.2246999999999999</v>
      </c>
      <c r="AA14">
        <f>-(Table6[[#This Row],[time]]-2)*2</f>
        <v>-0.4493999999999998</v>
      </c>
      <c r="AB14">
        <v>83.352500000000006</v>
      </c>
      <c r="AC14">
        <v>15.767799999999999</v>
      </c>
      <c r="AD14">
        <f>Table6[[#This Row],[CFNM]]/Table6[[#This Row],[CAREA]]</f>
        <v>0.18917009087909778</v>
      </c>
      <c r="AE14">
        <v>2.2246999999999999</v>
      </c>
      <c r="AF14">
        <f>-(Table7[[#This Row],[time]]-2)*2</f>
        <v>-0.4493999999999998</v>
      </c>
      <c r="AG14">
        <v>80.131399999999999</v>
      </c>
      <c r="AH14">
        <v>11.666600000000001</v>
      </c>
      <c r="AI14">
        <f>Table7[[#This Row],[CFNM]]/Table7[[#This Row],[CAREA]]</f>
        <v>0.1455933629014344</v>
      </c>
      <c r="AJ14">
        <v>2.2246999999999999</v>
      </c>
      <c r="AK14">
        <f>-(Table8[[#This Row],[time]]-2)*2</f>
        <v>-0.4493999999999998</v>
      </c>
      <c r="AL14">
        <v>82.784099999999995</v>
      </c>
      <c r="AM14">
        <v>29.0428</v>
      </c>
      <c r="AN14">
        <f>Table8[[#This Row],[CFNM]]/Table8[[#This Row],[CAREA]]</f>
        <v>0.35082582283312858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79.508799999999994</v>
      </c>
      <c r="D15">
        <v>2.2006899999999998</v>
      </c>
      <c r="E15">
        <f>Table1[[#This Row],[CFNM]]/Table1[[#This Row],[CAREA]]</f>
        <v>2.7678571428571427E-2</v>
      </c>
      <c r="F15">
        <v>2.2668900000000001</v>
      </c>
      <c r="G15">
        <f>-(Table2[[#This Row],[time]]-2)*2</f>
        <v>-0.53378000000000014</v>
      </c>
      <c r="H15">
        <v>89.138599999999997</v>
      </c>
      <c r="I15">
        <v>18.918900000000001</v>
      </c>
      <c r="J15">
        <f>Table2[[#This Row],[CFNM]]/Table2[[#This Row],[CAREA]]</f>
        <v>0.2122413858866978</v>
      </c>
      <c r="K15">
        <v>2.2668900000000001</v>
      </c>
      <c r="L15">
        <f>-(Table3[[#This Row],[time]]-2)*2</f>
        <v>-0.53378000000000014</v>
      </c>
      <c r="M15">
        <v>75.421899999999994</v>
      </c>
      <c r="N15">
        <v>2.4903500000000001E-3</v>
      </c>
      <c r="O15">
        <f>Table3[[#This Row],[CFNM]]/Table3[[#This Row],[CAREA]]</f>
        <v>3.3018924211667966E-5</v>
      </c>
      <c r="P15">
        <v>2.2668900000000001</v>
      </c>
      <c r="Q15">
        <f>-(Table4[[#This Row],[time]]-2)*2</f>
        <v>-0.53378000000000014</v>
      </c>
      <c r="R15">
        <v>79.617500000000007</v>
      </c>
      <c r="S15">
        <v>18.712499999999999</v>
      </c>
      <c r="T15">
        <f>Table4[[#This Row],[CFNM]]/Table4[[#This Row],[CAREA]]</f>
        <v>0.23502998712594589</v>
      </c>
      <c r="U15">
        <v>2.2668900000000001</v>
      </c>
      <c r="V15">
        <f>-(Table5[[#This Row],[time]]-2)*2</f>
        <v>-0.53378000000000014</v>
      </c>
      <c r="W15">
        <v>82.912899999999993</v>
      </c>
      <c r="X15">
        <v>4.6686599999999998E-3</v>
      </c>
      <c r="Y15">
        <f>Table5[[#This Row],[CFNM]]/Table5[[#This Row],[CAREA]]</f>
        <v>5.6308005147570525E-5</v>
      </c>
      <c r="Z15">
        <v>2.2668900000000001</v>
      </c>
      <c r="AA15">
        <f>-(Table6[[#This Row],[time]]-2)*2</f>
        <v>-0.53378000000000014</v>
      </c>
      <c r="AB15">
        <v>82.2881</v>
      </c>
      <c r="AC15">
        <v>17.854900000000001</v>
      </c>
      <c r="AD15">
        <f>Table6[[#This Row],[CFNM]]/Table6[[#This Row],[CAREA]]</f>
        <v>0.21698034102136277</v>
      </c>
      <c r="AE15">
        <v>2.2668900000000001</v>
      </c>
      <c r="AF15">
        <f>-(Table7[[#This Row],[time]]-2)*2</f>
        <v>-0.53378000000000014</v>
      </c>
      <c r="AG15">
        <v>79.887200000000007</v>
      </c>
      <c r="AH15">
        <v>10.5267</v>
      </c>
      <c r="AI15">
        <f>Table7[[#This Row],[CFNM]]/Table7[[#This Row],[CAREA]]</f>
        <v>0.13176954505853253</v>
      </c>
      <c r="AJ15">
        <v>2.2668900000000001</v>
      </c>
      <c r="AK15">
        <f>-(Table8[[#This Row],[time]]-2)*2</f>
        <v>-0.53378000000000014</v>
      </c>
      <c r="AL15">
        <v>82.813199999999995</v>
      </c>
      <c r="AM15">
        <v>31.007300000000001</v>
      </c>
      <c r="AN15">
        <f>Table8[[#This Row],[CFNM]]/Table8[[#This Row],[CAREA]]</f>
        <v>0.3744246086372704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77.412899999999993</v>
      </c>
      <c r="D16">
        <v>1.3748899999999999</v>
      </c>
      <c r="E16">
        <f>Table1[[#This Row],[CFNM]]/Table1[[#This Row],[CAREA]]</f>
        <v>1.7760476613070949E-2</v>
      </c>
      <c r="F16">
        <v>2.3262700000000001</v>
      </c>
      <c r="G16">
        <f>-(Table2[[#This Row],[time]]-2)*2</f>
        <v>-0.65254000000000012</v>
      </c>
      <c r="H16">
        <v>88.040899999999993</v>
      </c>
      <c r="I16">
        <v>21.590199999999999</v>
      </c>
      <c r="J16">
        <f>Table2[[#This Row],[CFNM]]/Table2[[#This Row],[CAREA]]</f>
        <v>0.24522920597131562</v>
      </c>
      <c r="K16">
        <v>2.3262700000000001</v>
      </c>
      <c r="L16">
        <f>-(Table3[[#This Row],[time]]-2)*2</f>
        <v>-0.65254000000000012</v>
      </c>
      <c r="M16">
        <v>71.437899999999999</v>
      </c>
      <c r="N16">
        <v>2.2119700000000002E-3</v>
      </c>
      <c r="O16">
        <f>Table3[[#This Row],[CFNM]]/Table3[[#This Row],[CAREA]]</f>
        <v>3.0963536162177225E-5</v>
      </c>
      <c r="P16">
        <v>2.3262700000000001</v>
      </c>
      <c r="Q16">
        <f>-(Table4[[#This Row],[time]]-2)*2</f>
        <v>-0.65254000000000012</v>
      </c>
      <c r="R16">
        <v>79.118300000000005</v>
      </c>
      <c r="S16">
        <v>20.945699999999999</v>
      </c>
      <c r="T16">
        <f>Table4[[#This Row],[CFNM]]/Table4[[#This Row],[CAREA]]</f>
        <v>0.26473900475616891</v>
      </c>
      <c r="U16">
        <v>2.3262700000000001</v>
      </c>
      <c r="V16">
        <f>-(Table5[[#This Row],[time]]-2)*2</f>
        <v>-0.65254000000000012</v>
      </c>
      <c r="W16">
        <v>82.743799999999993</v>
      </c>
      <c r="X16">
        <v>4.4834599999999999E-3</v>
      </c>
      <c r="Y16">
        <f>Table5[[#This Row],[CFNM]]/Table5[[#This Row],[CAREA]]</f>
        <v>5.4184845269373662E-5</v>
      </c>
      <c r="Z16">
        <v>2.3262700000000001</v>
      </c>
      <c r="AA16">
        <f>-(Table6[[#This Row],[time]]-2)*2</f>
        <v>-0.65254000000000012</v>
      </c>
      <c r="AB16">
        <v>81.633799999999994</v>
      </c>
      <c r="AC16">
        <v>20.2361</v>
      </c>
      <c r="AD16">
        <f>Table6[[#This Row],[CFNM]]/Table6[[#This Row],[CAREA]]</f>
        <v>0.24788874216317264</v>
      </c>
      <c r="AE16">
        <v>2.3262700000000001</v>
      </c>
      <c r="AF16">
        <f>-(Table7[[#This Row],[time]]-2)*2</f>
        <v>-0.65254000000000012</v>
      </c>
      <c r="AG16">
        <v>79.471199999999996</v>
      </c>
      <c r="AH16">
        <v>9.3607499999999995</v>
      </c>
      <c r="AI16">
        <f>Table7[[#This Row],[CFNM]]/Table7[[#This Row],[CAREA]]</f>
        <v>0.11778795337178752</v>
      </c>
      <c r="AJ16">
        <v>2.3262700000000001</v>
      </c>
      <c r="AK16">
        <f>-(Table8[[#This Row],[time]]-2)*2</f>
        <v>-0.65254000000000012</v>
      </c>
      <c r="AL16">
        <v>82.837400000000002</v>
      </c>
      <c r="AM16">
        <v>33.087200000000003</v>
      </c>
      <c r="AN16">
        <f>Table8[[#This Row],[CFNM]]/Table8[[#This Row],[CAREA]]</f>
        <v>0.3994234488286692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75.830600000000004</v>
      </c>
      <c r="D17">
        <v>0.72292500000000004</v>
      </c>
      <c r="E17">
        <f>Table1[[#This Row],[CFNM]]/Table1[[#This Row],[CAREA]]</f>
        <v>9.5334205452680051E-3</v>
      </c>
      <c r="F17">
        <v>2.3684599999999998</v>
      </c>
      <c r="G17">
        <f>-(Table2[[#This Row],[time]]-2)*2</f>
        <v>-0.73691999999999958</v>
      </c>
      <c r="H17">
        <v>86.949700000000007</v>
      </c>
      <c r="I17">
        <v>24.320699999999999</v>
      </c>
      <c r="J17">
        <f>Table2[[#This Row],[CFNM]]/Table2[[#This Row],[CAREA]]</f>
        <v>0.27970999324897033</v>
      </c>
      <c r="K17">
        <v>2.3684599999999998</v>
      </c>
      <c r="L17">
        <f>-(Table3[[#This Row],[time]]-2)*2</f>
        <v>-0.73691999999999958</v>
      </c>
      <c r="M17">
        <v>70.195499999999996</v>
      </c>
      <c r="N17">
        <v>1.9500400000000001E-3</v>
      </c>
      <c r="O17">
        <f>Table3[[#This Row],[CFNM]]/Table3[[#This Row],[CAREA]]</f>
        <v>2.7780128355806288E-5</v>
      </c>
      <c r="P17">
        <v>2.3684599999999998</v>
      </c>
      <c r="Q17">
        <f>-(Table4[[#This Row],[time]]-2)*2</f>
        <v>-0.73691999999999958</v>
      </c>
      <c r="R17">
        <v>78.435199999999995</v>
      </c>
      <c r="S17">
        <v>23.370100000000001</v>
      </c>
      <c r="T17">
        <f>Table4[[#This Row],[CFNM]]/Table4[[#This Row],[CAREA]]</f>
        <v>0.29795423483334016</v>
      </c>
      <c r="U17">
        <v>2.3684599999999998</v>
      </c>
      <c r="V17">
        <f>-(Table5[[#This Row],[time]]-2)*2</f>
        <v>-0.73691999999999958</v>
      </c>
      <c r="W17">
        <v>83.391900000000007</v>
      </c>
      <c r="X17">
        <v>4.3125799999999999E-3</v>
      </c>
      <c r="Y17">
        <f>Table5[[#This Row],[CFNM]]/Table5[[#This Row],[CAREA]]</f>
        <v>5.1714614968600064E-5</v>
      </c>
      <c r="Z17">
        <v>2.3684599999999998</v>
      </c>
      <c r="AA17">
        <f>-(Table6[[#This Row],[time]]-2)*2</f>
        <v>-0.73691999999999958</v>
      </c>
      <c r="AB17">
        <v>80.716300000000004</v>
      </c>
      <c r="AC17">
        <v>22.821000000000002</v>
      </c>
      <c r="AD17">
        <f>Table6[[#This Row],[CFNM]]/Table6[[#This Row],[CAREA]]</f>
        <v>0.28273099733263296</v>
      </c>
      <c r="AE17">
        <v>2.3684599999999998</v>
      </c>
      <c r="AF17">
        <f>-(Table7[[#This Row],[time]]-2)*2</f>
        <v>-0.73691999999999958</v>
      </c>
      <c r="AG17">
        <v>78.861599999999996</v>
      </c>
      <c r="AH17">
        <v>8.2409300000000005</v>
      </c>
      <c r="AI17">
        <f>Table7[[#This Row],[CFNM]]/Table7[[#This Row],[CAREA]]</f>
        <v>0.10449864065654262</v>
      </c>
      <c r="AJ17">
        <v>2.3684599999999998</v>
      </c>
      <c r="AK17">
        <f>-(Table8[[#This Row],[time]]-2)*2</f>
        <v>-0.73691999999999958</v>
      </c>
      <c r="AL17">
        <v>83.033600000000007</v>
      </c>
      <c r="AM17">
        <v>35.368600000000001</v>
      </c>
      <c r="AN17">
        <f>Table8[[#This Row],[CFNM]]/Table8[[#This Row],[CAREA]]</f>
        <v>0.42595527593648835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73.501999999999995</v>
      </c>
      <c r="D18">
        <v>8.2897999999999999E-2</v>
      </c>
      <c r="E18">
        <f>Table1[[#This Row],[CFNM]]/Table1[[#This Row],[CAREA]]</f>
        <v>1.1278332562379256E-3</v>
      </c>
      <c r="F18">
        <v>2.4278300000000002</v>
      </c>
      <c r="G18">
        <f>-(Table2[[#This Row],[time]]-2)*2</f>
        <v>-0.85566000000000031</v>
      </c>
      <c r="H18">
        <v>85.370500000000007</v>
      </c>
      <c r="I18">
        <v>27.9298</v>
      </c>
      <c r="J18">
        <f>Table2[[#This Row],[CFNM]]/Table2[[#This Row],[CAREA]]</f>
        <v>0.3271598502995765</v>
      </c>
      <c r="K18">
        <v>2.4278300000000002</v>
      </c>
      <c r="L18">
        <f>-(Table3[[#This Row],[time]]-2)*2</f>
        <v>-0.85566000000000031</v>
      </c>
      <c r="M18">
        <v>65.088200000000001</v>
      </c>
      <c r="N18">
        <v>1.63456E-3</v>
      </c>
      <c r="O18">
        <f>Table3[[#This Row],[CFNM]]/Table3[[#This Row],[CAREA]]</f>
        <v>2.5113000513149847E-5</v>
      </c>
      <c r="P18">
        <v>2.4278300000000002</v>
      </c>
      <c r="Q18">
        <f>-(Table4[[#This Row],[time]]-2)*2</f>
        <v>-0.85566000000000031</v>
      </c>
      <c r="R18">
        <v>77.603200000000001</v>
      </c>
      <c r="S18">
        <v>26.846900000000002</v>
      </c>
      <c r="T18">
        <f>Table4[[#This Row],[CFNM]]/Table4[[#This Row],[CAREA]]</f>
        <v>0.34595094016741579</v>
      </c>
      <c r="U18">
        <v>2.4278300000000002</v>
      </c>
      <c r="V18">
        <f>-(Table5[[#This Row],[time]]-2)*2</f>
        <v>-0.85566000000000031</v>
      </c>
      <c r="W18">
        <v>83.044600000000003</v>
      </c>
      <c r="X18">
        <v>4.0515300000000002E-3</v>
      </c>
      <c r="Y18">
        <f>Table5[[#This Row],[CFNM]]/Table5[[#This Row],[CAREA]]</f>
        <v>4.8787398578595116E-5</v>
      </c>
      <c r="Z18">
        <v>2.4278300000000002</v>
      </c>
      <c r="AA18">
        <f>-(Table6[[#This Row],[time]]-2)*2</f>
        <v>-0.85566000000000031</v>
      </c>
      <c r="AB18">
        <v>78.992699999999999</v>
      </c>
      <c r="AC18">
        <v>26.363700000000001</v>
      </c>
      <c r="AD18">
        <f>Table6[[#This Row],[CFNM]]/Table6[[#This Row],[CAREA]]</f>
        <v>0.33374856157594313</v>
      </c>
      <c r="AE18">
        <v>2.4278300000000002</v>
      </c>
      <c r="AF18">
        <f>-(Table7[[#This Row],[time]]-2)*2</f>
        <v>-0.85566000000000031</v>
      </c>
      <c r="AG18">
        <v>77.590199999999996</v>
      </c>
      <c r="AH18">
        <v>6.7629700000000001</v>
      </c>
      <c r="AI18">
        <f>Table7[[#This Row],[CFNM]]/Table7[[#This Row],[CAREA]]</f>
        <v>8.7162682916141473E-2</v>
      </c>
      <c r="AJ18">
        <v>2.4278300000000002</v>
      </c>
      <c r="AK18">
        <f>-(Table8[[#This Row],[time]]-2)*2</f>
        <v>-0.85566000000000031</v>
      </c>
      <c r="AL18">
        <v>83.165300000000002</v>
      </c>
      <c r="AM18">
        <v>38.621200000000002</v>
      </c>
      <c r="AN18">
        <f>Table8[[#This Row],[CFNM]]/Table8[[#This Row],[CAREA]]</f>
        <v>0.46439079760428931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72.391199999999998</v>
      </c>
      <c r="D19">
        <v>2.9091099999999999E-3</v>
      </c>
      <c r="E19">
        <f>Table1[[#This Row],[CFNM]]/Table1[[#This Row],[CAREA]]</f>
        <v>4.0185961829614648E-5</v>
      </c>
      <c r="F19">
        <v>2.4542000000000002</v>
      </c>
      <c r="G19">
        <f>-(Table2[[#This Row],[time]]-2)*2</f>
        <v>-0.90840000000000032</v>
      </c>
      <c r="H19">
        <v>84.683400000000006</v>
      </c>
      <c r="I19">
        <v>29.582000000000001</v>
      </c>
      <c r="J19">
        <f>Table2[[#This Row],[CFNM]]/Table2[[#This Row],[CAREA]]</f>
        <v>0.3493246610315599</v>
      </c>
      <c r="K19">
        <v>2.4542000000000002</v>
      </c>
      <c r="L19">
        <f>-(Table3[[#This Row],[time]]-2)*2</f>
        <v>-0.90840000000000032</v>
      </c>
      <c r="M19">
        <v>62.860100000000003</v>
      </c>
      <c r="N19">
        <v>1.5024000000000001E-3</v>
      </c>
      <c r="O19">
        <f>Table3[[#This Row],[CFNM]]/Table3[[#This Row],[CAREA]]</f>
        <v>2.3900693762816158E-5</v>
      </c>
      <c r="P19">
        <v>2.4542000000000002</v>
      </c>
      <c r="Q19">
        <f>-(Table4[[#This Row],[time]]-2)*2</f>
        <v>-0.90840000000000032</v>
      </c>
      <c r="R19">
        <v>77.116299999999995</v>
      </c>
      <c r="S19">
        <v>28.560099999999998</v>
      </c>
      <c r="T19">
        <f>Table4[[#This Row],[CFNM]]/Table4[[#This Row],[CAREA]]</f>
        <v>0.37035101528470638</v>
      </c>
      <c r="U19">
        <v>2.4542000000000002</v>
      </c>
      <c r="V19">
        <f>-(Table5[[#This Row],[time]]-2)*2</f>
        <v>-0.90840000000000032</v>
      </c>
      <c r="W19">
        <v>82.796700000000001</v>
      </c>
      <c r="X19">
        <v>3.9103300000000001E-3</v>
      </c>
      <c r="Y19">
        <f>Table5[[#This Row],[CFNM]]/Table5[[#This Row],[CAREA]]</f>
        <v>4.7228090008418208E-5</v>
      </c>
      <c r="Z19">
        <v>2.4542000000000002</v>
      </c>
      <c r="AA19">
        <f>-(Table6[[#This Row],[time]]-2)*2</f>
        <v>-0.90840000000000032</v>
      </c>
      <c r="AB19">
        <v>78.342799999999997</v>
      </c>
      <c r="AC19">
        <v>28.107299999999999</v>
      </c>
      <c r="AD19">
        <f>Table6[[#This Row],[CFNM]]/Table6[[#This Row],[CAREA]]</f>
        <v>0.35877323761724117</v>
      </c>
      <c r="AE19">
        <v>2.4542000000000002</v>
      </c>
      <c r="AF19">
        <f>-(Table7[[#This Row],[time]]-2)*2</f>
        <v>-0.90840000000000032</v>
      </c>
      <c r="AG19">
        <v>77.028000000000006</v>
      </c>
      <c r="AH19">
        <v>6.0701099999999997</v>
      </c>
      <c r="AI19">
        <f>Table7[[#This Row],[CFNM]]/Table7[[#This Row],[CAREA]]</f>
        <v>7.8803941423897794E-2</v>
      </c>
      <c r="AJ19">
        <v>2.4542000000000002</v>
      </c>
      <c r="AK19">
        <f>-(Table8[[#This Row],[time]]-2)*2</f>
        <v>-0.90840000000000032</v>
      </c>
      <c r="AL19">
        <v>83.022300000000001</v>
      </c>
      <c r="AM19">
        <v>40.278300000000002</v>
      </c>
      <c r="AN19">
        <f>Table8[[#This Row],[CFNM]]/Table8[[#This Row],[CAREA]]</f>
        <v>0.48515037526062277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69.757999999999996</v>
      </c>
      <c r="D20">
        <v>2.4738799999999999E-3</v>
      </c>
      <c r="E20">
        <f>Table1[[#This Row],[CFNM]]/Table1[[#This Row],[CAREA]]</f>
        <v>3.5463746093638005E-5</v>
      </c>
      <c r="F20">
        <v>2.5061499999999999</v>
      </c>
      <c r="G20">
        <f>-(Table2[[#This Row],[time]]-2)*2</f>
        <v>-1.0122999999999998</v>
      </c>
      <c r="H20">
        <v>83.754400000000004</v>
      </c>
      <c r="I20">
        <v>31.831199999999999</v>
      </c>
      <c r="J20">
        <f>Table2[[#This Row],[CFNM]]/Table2[[#This Row],[CAREA]]</f>
        <v>0.38005406283132587</v>
      </c>
      <c r="K20">
        <v>2.5061499999999999</v>
      </c>
      <c r="L20">
        <f>-(Table3[[#This Row],[time]]-2)*2</f>
        <v>-1.0122999999999998</v>
      </c>
      <c r="M20">
        <v>60.918399999999998</v>
      </c>
      <c r="N20">
        <v>1.3251999999999999E-3</v>
      </c>
      <c r="O20">
        <f>Table3[[#This Row],[CFNM]]/Table3[[#This Row],[CAREA]]</f>
        <v>2.1753690182276619E-5</v>
      </c>
      <c r="P20">
        <v>2.5061499999999999</v>
      </c>
      <c r="Q20">
        <f>-(Table4[[#This Row],[time]]-2)*2</f>
        <v>-1.0122999999999998</v>
      </c>
      <c r="R20">
        <v>76.380600000000001</v>
      </c>
      <c r="S20">
        <v>30.913</v>
      </c>
      <c r="T20">
        <f>Table4[[#This Row],[CFNM]]/Table4[[#This Row],[CAREA]]</f>
        <v>0.40472318887256714</v>
      </c>
      <c r="U20">
        <v>2.5061499999999999</v>
      </c>
      <c r="V20">
        <f>-(Table5[[#This Row],[time]]-2)*2</f>
        <v>-1.0122999999999998</v>
      </c>
      <c r="W20">
        <v>82.421199999999999</v>
      </c>
      <c r="X20">
        <v>3.7032300000000001E-3</v>
      </c>
      <c r="Y20">
        <f>Table5[[#This Row],[CFNM]]/Table5[[#This Row],[CAREA]]</f>
        <v>4.4930551848310875E-5</v>
      </c>
      <c r="Z20">
        <v>2.5061499999999999</v>
      </c>
      <c r="AA20">
        <f>-(Table6[[#This Row],[time]]-2)*2</f>
        <v>-1.0122999999999998</v>
      </c>
      <c r="AB20">
        <v>77.346699999999998</v>
      </c>
      <c r="AC20">
        <v>30.5458</v>
      </c>
      <c r="AD20">
        <f>Table6[[#This Row],[CFNM]]/Table6[[#This Row],[CAREA]]</f>
        <v>0.39492053313198883</v>
      </c>
      <c r="AE20">
        <v>2.5061499999999999</v>
      </c>
      <c r="AF20">
        <f>-(Table7[[#This Row],[time]]-2)*2</f>
        <v>-1.0122999999999998</v>
      </c>
      <c r="AG20">
        <v>76.251000000000005</v>
      </c>
      <c r="AH20">
        <v>5.17971</v>
      </c>
      <c r="AI20">
        <f>Table7[[#This Row],[CFNM]]/Table7[[#This Row],[CAREA]]</f>
        <v>6.7929732069087617E-2</v>
      </c>
      <c r="AJ20">
        <v>2.5061499999999999</v>
      </c>
      <c r="AK20">
        <f>-(Table8[[#This Row],[time]]-2)*2</f>
        <v>-1.0122999999999998</v>
      </c>
      <c r="AL20">
        <v>83.1066</v>
      </c>
      <c r="AM20">
        <v>42.605400000000003</v>
      </c>
      <c r="AN20">
        <f>Table8[[#This Row],[CFNM]]/Table8[[#This Row],[CAREA]]</f>
        <v>0.5126596443603757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67.746799999999993</v>
      </c>
      <c r="D21">
        <v>2.29999E-3</v>
      </c>
      <c r="E21">
        <f>Table1[[#This Row],[CFNM]]/Table1[[#This Row],[CAREA]]</f>
        <v>3.3949795414691174E-5</v>
      </c>
      <c r="F21">
        <v>2.5507599999999999</v>
      </c>
      <c r="G21">
        <f>-(Table2[[#This Row],[time]]-2)*2</f>
        <v>-1.1015199999999998</v>
      </c>
      <c r="H21">
        <v>82.997699999999995</v>
      </c>
      <c r="I21">
        <v>33.770000000000003</v>
      </c>
      <c r="J21">
        <f>Table2[[#This Row],[CFNM]]/Table2[[#This Row],[CAREA]]</f>
        <v>0.40687874483268821</v>
      </c>
      <c r="K21">
        <v>2.5507599999999999</v>
      </c>
      <c r="L21">
        <f>-(Table3[[#This Row],[time]]-2)*2</f>
        <v>-1.1015199999999998</v>
      </c>
      <c r="M21">
        <v>57.372300000000003</v>
      </c>
      <c r="N21">
        <v>1.1863399999999999E-3</v>
      </c>
      <c r="O21">
        <f>Table3[[#This Row],[CFNM]]/Table3[[#This Row],[CAREA]]</f>
        <v>2.0677922969795527E-5</v>
      </c>
      <c r="P21">
        <v>2.5507599999999999</v>
      </c>
      <c r="Q21">
        <f>-(Table4[[#This Row],[time]]-2)*2</f>
        <v>-1.1015199999999998</v>
      </c>
      <c r="R21">
        <v>75.717799999999997</v>
      </c>
      <c r="S21">
        <v>32.965600000000002</v>
      </c>
      <c r="T21">
        <f>Table4[[#This Row],[CFNM]]/Table4[[#This Row],[CAREA]]</f>
        <v>0.4353745090322223</v>
      </c>
      <c r="U21">
        <v>2.5507599999999999</v>
      </c>
      <c r="V21">
        <f>-(Table5[[#This Row],[time]]-2)*2</f>
        <v>-1.1015199999999998</v>
      </c>
      <c r="W21">
        <v>81.9268</v>
      </c>
      <c r="X21">
        <v>3.5257499999999998E-3</v>
      </c>
      <c r="Y21">
        <f>Table5[[#This Row],[CFNM]]/Table5[[#This Row],[CAREA]]</f>
        <v>4.3035368157916578E-5</v>
      </c>
      <c r="Z21">
        <v>2.5507599999999999</v>
      </c>
      <c r="AA21">
        <f>-(Table6[[#This Row],[time]]-2)*2</f>
        <v>-1.1015199999999998</v>
      </c>
      <c r="AB21">
        <v>76.748999999999995</v>
      </c>
      <c r="AC21">
        <v>32.655500000000004</v>
      </c>
      <c r="AD21">
        <f>Table6[[#This Row],[CFNM]]/Table6[[#This Row],[CAREA]]</f>
        <v>0.42548437113187149</v>
      </c>
      <c r="AE21">
        <v>2.5507599999999999</v>
      </c>
      <c r="AF21">
        <f>-(Table7[[#This Row],[time]]-2)*2</f>
        <v>-1.1015199999999998</v>
      </c>
      <c r="AG21">
        <v>75.591200000000001</v>
      </c>
      <c r="AH21">
        <v>4.4484700000000004</v>
      </c>
      <c r="AI21">
        <f>Table7[[#This Row],[CFNM]]/Table7[[#This Row],[CAREA]]</f>
        <v>5.8849045920689187E-2</v>
      </c>
      <c r="AJ21">
        <v>2.5507599999999999</v>
      </c>
      <c r="AK21">
        <f>-(Table8[[#This Row],[time]]-2)*2</f>
        <v>-1.1015199999999998</v>
      </c>
      <c r="AL21">
        <v>83.116500000000002</v>
      </c>
      <c r="AM21">
        <v>44.696399999999997</v>
      </c>
      <c r="AN21">
        <f>Table8[[#This Row],[CFNM]]/Table8[[#This Row],[CAREA]]</f>
        <v>0.53775604121925247</v>
      </c>
    </row>
    <row r="22" spans="1:40" x14ac:dyDescent="0.3">
      <c r="A22">
        <v>2.60453</v>
      </c>
      <c r="B22">
        <f>-(Table1[[#This Row],[time]]-2)*2</f>
        <v>-1.20906</v>
      </c>
      <c r="C22">
        <v>65.611099999999993</v>
      </c>
      <c r="D22">
        <v>2.0873900000000002E-3</v>
      </c>
      <c r="E22">
        <f>Table1[[#This Row],[CFNM]]/Table1[[#This Row],[CAREA]]</f>
        <v>3.1814586251411732E-5</v>
      </c>
      <c r="F22">
        <v>2.60453</v>
      </c>
      <c r="G22">
        <f>-(Table2[[#This Row],[time]]-2)*2</f>
        <v>-1.20906</v>
      </c>
      <c r="H22">
        <v>82.033900000000003</v>
      </c>
      <c r="I22">
        <v>36.049999999999997</v>
      </c>
      <c r="J22">
        <f>Table2[[#This Row],[CFNM]]/Table2[[#This Row],[CAREA]]</f>
        <v>0.43945247025924644</v>
      </c>
      <c r="K22">
        <v>2.60453</v>
      </c>
      <c r="L22">
        <f>-(Table3[[#This Row],[time]]-2)*2</f>
        <v>-1.20906</v>
      </c>
      <c r="M22">
        <v>56.420400000000001</v>
      </c>
      <c r="N22">
        <v>1.03085E-3</v>
      </c>
      <c r="O22">
        <f>Table3[[#This Row],[CFNM]]/Table3[[#This Row],[CAREA]]</f>
        <v>1.8270873655628107E-5</v>
      </c>
      <c r="P22">
        <v>2.60453</v>
      </c>
      <c r="Q22">
        <f>-(Table4[[#This Row],[time]]-2)*2</f>
        <v>-1.20906</v>
      </c>
      <c r="R22">
        <v>74.921899999999994</v>
      </c>
      <c r="S22">
        <v>35.465400000000002</v>
      </c>
      <c r="T22">
        <f>Table4[[#This Row],[CFNM]]/Table4[[#This Row],[CAREA]]</f>
        <v>0.47336493068114938</v>
      </c>
      <c r="U22">
        <v>2.60453</v>
      </c>
      <c r="V22">
        <f>-(Table5[[#This Row],[time]]-2)*2</f>
        <v>-1.20906</v>
      </c>
      <c r="W22">
        <v>81.239999999999995</v>
      </c>
      <c r="X22">
        <v>3.3125899999999998E-3</v>
      </c>
      <c r="Y22">
        <f>Table5[[#This Row],[CFNM]]/Table5[[#This Row],[CAREA]]</f>
        <v>4.0775356967011324E-5</v>
      </c>
      <c r="Z22">
        <v>2.60453</v>
      </c>
      <c r="AA22">
        <f>-(Table6[[#This Row],[time]]-2)*2</f>
        <v>-1.20906</v>
      </c>
      <c r="AB22">
        <v>75.653099999999995</v>
      </c>
      <c r="AC22">
        <v>35.1952</v>
      </c>
      <c r="AD22">
        <f>Table6[[#This Row],[CFNM]]/Table6[[#This Row],[CAREA]]</f>
        <v>0.46521821313336797</v>
      </c>
      <c r="AE22">
        <v>2.60453</v>
      </c>
      <c r="AF22">
        <f>-(Table7[[#This Row],[time]]-2)*2</f>
        <v>-1.20906</v>
      </c>
      <c r="AG22">
        <v>74.674499999999995</v>
      </c>
      <c r="AH22">
        <v>3.6371600000000002</v>
      </c>
      <c r="AI22">
        <f>Table7[[#This Row],[CFNM]]/Table7[[#This Row],[CAREA]]</f>
        <v>4.8706854414827021E-2</v>
      </c>
      <c r="AJ22">
        <v>2.60453</v>
      </c>
      <c r="AK22">
        <f>-(Table8[[#This Row],[time]]-2)*2</f>
        <v>-1.20906</v>
      </c>
      <c r="AL22">
        <v>82.410600000000002</v>
      </c>
      <c r="AM22">
        <v>47.2791</v>
      </c>
      <c r="AN22">
        <f>Table8[[#This Row],[CFNM]]/Table8[[#This Row],[CAREA]]</f>
        <v>0.57370168400666899</v>
      </c>
    </row>
    <row r="23" spans="1:40" x14ac:dyDescent="0.3">
      <c r="A23">
        <v>2.65273</v>
      </c>
      <c r="B23">
        <f>-(Table1[[#This Row],[time]]-2)*2</f>
        <v>-1.3054600000000001</v>
      </c>
      <c r="C23">
        <v>62.667000000000002</v>
      </c>
      <c r="D23">
        <v>1.93768E-3</v>
      </c>
      <c r="E23">
        <f>Table1[[#This Row],[CFNM]]/Table1[[#This Row],[CAREA]]</f>
        <v>3.0920261062441157E-5</v>
      </c>
      <c r="F23">
        <v>2.65273</v>
      </c>
      <c r="G23">
        <f>-(Table2[[#This Row],[time]]-2)*2</f>
        <v>-1.3054600000000001</v>
      </c>
      <c r="H23">
        <v>81.379300000000001</v>
      </c>
      <c r="I23">
        <v>37.596600000000002</v>
      </c>
      <c r="J23">
        <f>Table2[[#This Row],[CFNM]]/Table2[[#This Row],[CAREA]]</f>
        <v>0.46199217737188697</v>
      </c>
      <c r="K23">
        <v>2.65273</v>
      </c>
      <c r="L23">
        <f>-(Table3[[#This Row],[time]]-2)*2</f>
        <v>-1.3054600000000001</v>
      </c>
      <c r="M23">
        <v>51.997399999999999</v>
      </c>
      <c r="N23">
        <v>9.2724099999999998E-4</v>
      </c>
      <c r="O23">
        <f>Table3[[#This Row],[CFNM]]/Table3[[#This Row],[CAREA]]</f>
        <v>1.7832449314773431E-5</v>
      </c>
      <c r="P23">
        <v>2.65273</v>
      </c>
      <c r="Q23">
        <f>-(Table4[[#This Row],[time]]-2)*2</f>
        <v>-1.3054600000000001</v>
      </c>
      <c r="R23">
        <v>74.333399999999997</v>
      </c>
      <c r="S23">
        <v>37.190199999999997</v>
      </c>
      <c r="T23">
        <f>Table4[[#This Row],[CFNM]]/Table4[[#This Row],[CAREA]]</f>
        <v>0.50031614321422135</v>
      </c>
      <c r="U23">
        <v>2.65273</v>
      </c>
      <c r="V23">
        <f>-(Table5[[#This Row],[time]]-2)*2</f>
        <v>-1.3054600000000001</v>
      </c>
      <c r="W23">
        <v>80.456699999999998</v>
      </c>
      <c r="X23">
        <v>3.1648499999999999E-3</v>
      </c>
      <c r="Y23">
        <f>Table5[[#This Row],[CFNM]]/Table5[[#This Row],[CAREA]]</f>
        <v>3.933606523757499E-5</v>
      </c>
      <c r="Z23">
        <v>2.65273</v>
      </c>
      <c r="AA23">
        <f>-(Table6[[#This Row],[time]]-2)*2</f>
        <v>-1.3054600000000001</v>
      </c>
      <c r="AB23">
        <v>74.489000000000004</v>
      </c>
      <c r="AC23">
        <v>36.980800000000002</v>
      </c>
      <c r="AD23">
        <f>Table6[[#This Row],[CFNM]]/Table6[[#This Row],[CAREA]]</f>
        <v>0.49645987998227925</v>
      </c>
      <c r="AE23">
        <v>2.65273</v>
      </c>
      <c r="AF23">
        <f>-(Table7[[#This Row],[time]]-2)*2</f>
        <v>-1.3054600000000001</v>
      </c>
      <c r="AG23">
        <v>74.087599999999995</v>
      </c>
      <c r="AH23">
        <v>3.0888499999999999</v>
      </c>
      <c r="AI23">
        <f>Table7[[#This Row],[CFNM]]/Table7[[#This Row],[CAREA]]</f>
        <v>4.1691862065986754E-2</v>
      </c>
      <c r="AJ23">
        <v>2.65273</v>
      </c>
      <c r="AK23">
        <f>-(Table8[[#This Row],[time]]-2)*2</f>
        <v>-1.3054600000000001</v>
      </c>
      <c r="AL23">
        <v>82.287499999999994</v>
      </c>
      <c r="AM23">
        <v>49.054600000000001</v>
      </c>
      <c r="AN23">
        <f>Table8[[#This Row],[CFNM]]/Table8[[#This Row],[CAREA]]</f>
        <v>0.5961367157830777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60.2059</v>
      </c>
      <c r="D24">
        <v>1.7909600000000001E-3</v>
      </c>
      <c r="E24">
        <f>Table1[[#This Row],[CFNM]]/Table1[[#This Row],[CAREA]]</f>
        <v>2.9747250684733556E-5</v>
      </c>
      <c r="F24">
        <v>2.7006199999999998</v>
      </c>
      <c r="G24">
        <f>-(Table2[[#This Row],[time]]-2)*2</f>
        <v>-1.4012399999999996</v>
      </c>
      <c r="H24">
        <v>80.768500000000003</v>
      </c>
      <c r="I24">
        <v>39.108499999999999</v>
      </c>
      <c r="J24">
        <f>Table2[[#This Row],[CFNM]]/Table2[[#This Row],[CAREA]]</f>
        <v>0.48420485709156413</v>
      </c>
      <c r="K24">
        <v>2.7006199999999998</v>
      </c>
      <c r="L24">
        <f>-(Table3[[#This Row],[time]]-2)*2</f>
        <v>-1.4012399999999996</v>
      </c>
      <c r="M24">
        <v>50.151299999999999</v>
      </c>
      <c r="N24">
        <v>8.2853400000000002E-4</v>
      </c>
      <c r="O24">
        <f>Table3[[#This Row],[CFNM]]/Table3[[#This Row],[CAREA]]</f>
        <v>1.6520688396910948E-5</v>
      </c>
      <c r="P24">
        <v>2.7006199999999998</v>
      </c>
      <c r="Q24">
        <f>-(Table4[[#This Row],[time]]-2)*2</f>
        <v>-1.4012399999999996</v>
      </c>
      <c r="R24">
        <v>73.749899999999997</v>
      </c>
      <c r="S24">
        <v>38.846200000000003</v>
      </c>
      <c r="T24">
        <f>Table4[[#This Row],[CFNM]]/Table4[[#This Row],[CAREA]]</f>
        <v>0.52672884980183032</v>
      </c>
      <c r="U24">
        <v>2.7006199999999998</v>
      </c>
      <c r="V24">
        <f>-(Table5[[#This Row],[time]]-2)*2</f>
        <v>-1.4012399999999996</v>
      </c>
      <c r="W24">
        <v>80.129599999999996</v>
      </c>
      <c r="X24">
        <v>3.0152299999999998E-3</v>
      </c>
      <c r="Y24">
        <f>Table5[[#This Row],[CFNM]]/Table5[[#This Row],[CAREA]]</f>
        <v>3.7629415347137639E-5</v>
      </c>
      <c r="Z24">
        <v>2.7006199999999998</v>
      </c>
      <c r="AA24">
        <f>-(Table6[[#This Row],[time]]-2)*2</f>
        <v>-1.4012399999999996</v>
      </c>
      <c r="AB24">
        <v>73.939800000000005</v>
      </c>
      <c r="AC24">
        <v>38.732300000000002</v>
      </c>
      <c r="AD24">
        <f>Table6[[#This Row],[CFNM]]/Table6[[#This Row],[CAREA]]</f>
        <v>0.5238356068044544</v>
      </c>
      <c r="AE24">
        <v>2.7006199999999998</v>
      </c>
      <c r="AF24">
        <f>-(Table7[[#This Row],[time]]-2)*2</f>
        <v>-1.4012399999999996</v>
      </c>
      <c r="AG24">
        <v>73.551500000000004</v>
      </c>
      <c r="AH24">
        <v>2.54901</v>
      </c>
      <c r="AI24">
        <f>Table7[[#This Row],[CFNM]]/Table7[[#This Row],[CAREA]]</f>
        <v>3.4656125299959893E-2</v>
      </c>
      <c r="AJ24">
        <v>2.7006199999999998</v>
      </c>
      <c r="AK24">
        <f>-(Table8[[#This Row],[time]]-2)*2</f>
        <v>-1.4012399999999996</v>
      </c>
      <c r="AL24">
        <v>82.164699999999996</v>
      </c>
      <c r="AM24">
        <v>50.795099999999998</v>
      </c>
      <c r="AN24">
        <f>Table8[[#This Row],[CFNM]]/Table8[[#This Row],[CAREA]]</f>
        <v>0.61821074013536226</v>
      </c>
    </row>
    <row r="25" spans="1:40" x14ac:dyDescent="0.3">
      <c r="A25">
        <v>2.75176</v>
      </c>
      <c r="B25">
        <f>-(Table1[[#This Row],[time]]-2)*2</f>
        <v>-1.50352</v>
      </c>
      <c r="C25">
        <v>55.223100000000002</v>
      </c>
      <c r="D25">
        <v>1.52053E-3</v>
      </c>
      <c r="E25">
        <f>Table1[[#This Row],[CFNM]]/Table1[[#This Row],[CAREA]]</f>
        <v>2.7534310822825954E-5</v>
      </c>
      <c r="F25">
        <v>2.75176</v>
      </c>
      <c r="G25">
        <f>-(Table2[[#This Row],[time]]-2)*2</f>
        <v>-1.50352</v>
      </c>
      <c r="H25">
        <v>79.572500000000005</v>
      </c>
      <c r="I25">
        <v>42.043300000000002</v>
      </c>
      <c r="J25">
        <f>Table2[[#This Row],[CFNM]]/Table2[[#This Row],[CAREA]]</f>
        <v>0.52836469885953063</v>
      </c>
      <c r="K25">
        <v>2.75176</v>
      </c>
      <c r="L25">
        <f>-(Table3[[#This Row],[time]]-2)*2</f>
        <v>-1.50352</v>
      </c>
      <c r="M25">
        <v>46.3566</v>
      </c>
      <c r="N25">
        <v>6.3767399999999997E-4</v>
      </c>
      <c r="O25">
        <f>Table3[[#This Row],[CFNM]]/Table3[[#This Row],[CAREA]]</f>
        <v>1.3755840592278121E-5</v>
      </c>
      <c r="P25">
        <v>2.75176</v>
      </c>
      <c r="Q25">
        <f>-(Table4[[#This Row],[time]]-2)*2</f>
        <v>-1.50352</v>
      </c>
      <c r="R25">
        <v>72.614400000000003</v>
      </c>
      <c r="S25">
        <v>42.0381</v>
      </c>
      <c r="T25">
        <f>Table4[[#This Row],[CFNM]]/Table4[[#This Row],[CAREA]]</f>
        <v>0.57892236250661022</v>
      </c>
      <c r="U25">
        <v>2.75176</v>
      </c>
      <c r="V25">
        <f>-(Table5[[#This Row],[time]]-2)*2</f>
        <v>-1.50352</v>
      </c>
      <c r="W25">
        <v>79.323099999999997</v>
      </c>
      <c r="X25">
        <v>2.7098000000000001E-3</v>
      </c>
      <c r="Y25">
        <f>Table5[[#This Row],[CFNM]]/Table5[[#This Row],[CAREA]]</f>
        <v>3.4161549409944901E-5</v>
      </c>
      <c r="Z25">
        <v>2.75176</v>
      </c>
      <c r="AA25">
        <f>-(Table6[[#This Row],[time]]-2)*2</f>
        <v>-1.50352</v>
      </c>
      <c r="AB25">
        <v>72.467600000000004</v>
      </c>
      <c r="AC25">
        <v>42.234699999999997</v>
      </c>
      <c r="AD25">
        <f>Table6[[#This Row],[CFNM]]/Table6[[#This Row],[CAREA]]</f>
        <v>0.58280804111078599</v>
      </c>
      <c r="AE25">
        <v>2.75176</v>
      </c>
      <c r="AF25">
        <f>-(Table7[[#This Row],[time]]-2)*2</f>
        <v>-1.50352</v>
      </c>
      <c r="AG25">
        <v>72.496200000000002</v>
      </c>
      <c r="AH25">
        <v>1.74848</v>
      </c>
      <c r="AI25">
        <f>Table7[[#This Row],[CFNM]]/Table7[[#This Row],[CAREA]]</f>
        <v>2.4118229645140023E-2</v>
      </c>
      <c r="AJ25">
        <v>2.75176</v>
      </c>
      <c r="AK25">
        <f>-(Table8[[#This Row],[time]]-2)*2</f>
        <v>-1.50352</v>
      </c>
      <c r="AL25">
        <v>82.103800000000007</v>
      </c>
      <c r="AM25">
        <v>54.141800000000003</v>
      </c>
      <c r="AN25">
        <f>Table8[[#This Row],[CFNM]]/Table8[[#This Row],[CAREA]]</f>
        <v>0.65943111037491564</v>
      </c>
    </row>
    <row r="26" spans="1:40" x14ac:dyDescent="0.3">
      <c r="A26">
        <v>2.80444</v>
      </c>
      <c r="B26">
        <f>-(Table1[[#This Row],[time]]-2)*2</f>
        <v>-1.6088800000000001</v>
      </c>
      <c r="C26">
        <v>51.540700000000001</v>
      </c>
      <c r="D26">
        <v>1.3946099999999999E-3</v>
      </c>
      <c r="E26">
        <f>Table1[[#This Row],[CFNM]]/Table1[[#This Row],[CAREA]]</f>
        <v>2.7058421790934154E-5</v>
      </c>
      <c r="F26">
        <v>2.80444</v>
      </c>
      <c r="G26">
        <f>-(Table2[[#This Row],[time]]-2)*2</f>
        <v>-1.6088800000000001</v>
      </c>
      <c r="H26">
        <v>78.970699999999994</v>
      </c>
      <c r="I26">
        <v>43.486499999999999</v>
      </c>
      <c r="J26">
        <f>Table2[[#This Row],[CFNM]]/Table2[[#This Row],[CAREA]]</f>
        <v>0.55066625976469763</v>
      </c>
      <c r="K26">
        <v>2.80444</v>
      </c>
      <c r="L26">
        <f>-(Table3[[#This Row],[time]]-2)*2</f>
        <v>-1.6088800000000001</v>
      </c>
      <c r="M26">
        <v>41.682899999999997</v>
      </c>
      <c r="N26">
        <v>5.5659100000000005E-4</v>
      </c>
      <c r="O26">
        <f>Table3[[#This Row],[CFNM]]/Table3[[#This Row],[CAREA]]</f>
        <v>1.3352981678338122E-5</v>
      </c>
      <c r="P26">
        <v>2.80444</v>
      </c>
      <c r="Q26">
        <f>-(Table4[[#This Row],[time]]-2)*2</f>
        <v>-1.6088800000000001</v>
      </c>
      <c r="R26">
        <v>72.073599999999999</v>
      </c>
      <c r="S26">
        <v>43.552900000000001</v>
      </c>
      <c r="T26">
        <f>Table4[[#This Row],[CFNM]]/Table4[[#This Row],[CAREA]]</f>
        <v>0.60428367668605432</v>
      </c>
      <c r="U26">
        <v>2.80444</v>
      </c>
      <c r="V26">
        <f>-(Table5[[#This Row],[time]]-2)*2</f>
        <v>-1.6088800000000001</v>
      </c>
      <c r="W26">
        <v>78.845399999999998</v>
      </c>
      <c r="X26">
        <v>2.5509700000000001E-3</v>
      </c>
      <c r="Y26">
        <f>Table5[[#This Row],[CFNM]]/Table5[[#This Row],[CAREA]]</f>
        <v>3.2354075190182309E-5</v>
      </c>
      <c r="Z26">
        <v>2.80444</v>
      </c>
      <c r="AA26">
        <f>-(Table6[[#This Row],[time]]-2)*2</f>
        <v>-1.6088800000000001</v>
      </c>
      <c r="AB26">
        <v>72.0946</v>
      </c>
      <c r="AC26">
        <v>43.9771</v>
      </c>
      <c r="AD26">
        <f>Table6[[#This Row],[CFNM]]/Table6[[#This Row],[CAREA]]</f>
        <v>0.60999159437738748</v>
      </c>
      <c r="AE26">
        <v>2.80444</v>
      </c>
      <c r="AF26">
        <f>-(Table7[[#This Row],[time]]-2)*2</f>
        <v>-1.6088800000000001</v>
      </c>
      <c r="AG26">
        <v>72.019800000000004</v>
      </c>
      <c r="AH26">
        <v>1.4156500000000001</v>
      </c>
      <c r="AI26">
        <f>Table7[[#This Row],[CFNM]]/Table7[[#This Row],[CAREA]]</f>
        <v>1.9656400045543032E-2</v>
      </c>
      <c r="AJ26">
        <v>2.80444</v>
      </c>
      <c r="AK26">
        <f>-(Table8[[#This Row],[time]]-2)*2</f>
        <v>-1.6088800000000001</v>
      </c>
      <c r="AL26">
        <v>81.880099999999999</v>
      </c>
      <c r="AM26">
        <v>55.769300000000001</v>
      </c>
      <c r="AN26">
        <f>Table8[[#This Row],[CFNM]]/Table8[[#This Row],[CAREA]]</f>
        <v>0.68110932937307112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48.771599999999999</v>
      </c>
      <c r="D27">
        <v>1.2729799999999999E-3</v>
      </c>
      <c r="E27">
        <f>Table1[[#This Row],[CFNM]]/Table1[[#This Row],[CAREA]]</f>
        <v>2.6100845574063592E-5</v>
      </c>
      <c r="F27">
        <v>2.8583699999999999</v>
      </c>
      <c r="G27">
        <f>-(Table2[[#This Row],[time]]-2)*2</f>
        <v>-1.7167399999999997</v>
      </c>
      <c r="H27">
        <v>78.393699999999995</v>
      </c>
      <c r="I27">
        <v>44.918300000000002</v>
      </c>
      <c r="J27">
        <f>Table2[[#This Row],[CFNM]]/Table2[[#This Row],[CAREA]]</f>
        <v>0.57298354332044543</v>
      </c>
      <c r="K27">
        <v>2.8583699999999999</v>
      </c>
      <c r="L27">
        <f>-(Table3[[#This Row],[time]]-2)*2</f>
        <v>-1.7167399999999997</v>
      </c>
      <c r="M27">
        <v>37.502099999999999</v>
      </c>
      <c r="N27">
        <v>4.81108E-4</v>
      </c>
      <c r="O27">
        <f>Table3[[#This Row],[CFNM]]/Table3[[#This Row],[CAREA]]</f>
        <v>1.282882825228454E-5</v>
      </c>
      <c r="P27">
        <v>2.8583699999999999</v>
      </c>
      <c r="Q27">
        <f>-(Table4[[#This Row],[time]]-2)*2</f>
        <v>-1.7167399999999997</v>
      </c>
      <c r="R27">
        <v>71.500399999999999</v>
      </c>
      <c r="S27">
        <v>45.028300000000002</v>
      </c>
      <c r="T27">
        <f>Table4[[#This Row],[CFNM]]/Table4[[#This Row],[CAREA]]</f>
        <v>0.62976291041728438</v>
      </c>
      <c r="U27">
        <v>2.8583699999999999</v>
      </c>
      <c r="V27">
        <f>-(Table5[[#This Row],[time]]-2)*2</f>
        <v>-1.7167399999999997</v>
      </c>
      <c r="W27">
        <v>77.884399999999999</v>
      </c>
      <c r="X27">
        <v>2.3979499999999998E-3</v>
      </c>
      <c r="Y27">
        <f>Table5[[#This Row],[CFNM]]/Table5[[#This Row],[CAREA]]</f>
        <v>3.0788578970885053E-5</v>
      </c>
      <c r="Z27">
        <v>2.8583699999999999</v>
      </c>
      <c r="AA27">
        <f>-(Table6[[#This Row],[time]]-2)*2</f>
        <v>-1.7167399999999997</v>
      </c>
      <c r="AB27">
        <v>71.0244</v>
      </c>
      <c r="AC27">
        <v>45.694899999999997</v>
      </c>
      <c r="AD27">
        <f>Table6[[#This Row],[CFNM]]/Table6[[#This Row],[CAREA]]</f>
        <v>0.64336903937238465</v>
      </c>
      <c r="AE27">
        <v>2.8583699999999999</v>
      </c>
      <c r="AF27">
        <f>-(Table7[[#This Row],[time]]-2)*2</f>
        <v>-1.7167399999999997</v>
      </c>
      <c r="AG27">
        <v>71.568899999999999</v>
      </c>
      <c r="AH27">
        <v>1.0926199999999999</v>
      </c>
      <c r="AI27">
        <f>Table7[[#This Row],[CFNM]]/Table7[[#This Row],[CAREA]]</f>
        <v>1.5266687066588978E-2</v>
      </c>
      <c r="AJ27">
        <v>2.8583699999999999</v>
      </c>
      <c r="AK27">
        <f>-(Table8[[#This Row],[time]]-2)*2</f>
        <v>-1.7167399999999997</v>
      </c>
      <c r="AL27">
        <v>81.957099999999997</v>
      </c>
      <c r="AM27">
        <v>57.369100000000003</v>
      </c>
      <c r="AN27">
        <f>Table8[[#This Row],[CFNM]]/Table8[[#This Row],[CAREA]]</f>
        <v>0.69998938469028316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44.392899999999997</v>
      </c>
      <c r="D28">
        <v>1.17377E-3</v>
      </c>
      <c r="E28">
        <f>Table1[[#This Row],[CFNM]]/Table1[[#This Row],[CAREA]]</f>
        <v>2.6440489357532399E-5</v>
      </c>
      <c r="F28">
        <v>2.9134199999999999</v>
      </c>
      <c r="G28">
        <f>-(Table2[[#This Row],[time]]-2)*2</f>
        <v>-1.8268399999999998</v>
      </c>
      <c r="H28">
        <v>77.858400000000003</v>
      </c>
      <c r="I28">
        <v>46.16</v>
      </c>
      <c r="J28">
        <f>Table2[[#This Row],[CFNM]]/Table2[[#This Row],[CAREA]]</f>
        <v>0.59287116097941894</v>
      </c>
      <c r="K28">
        <v>2.9134199999999999</v>
      </c>
      <c r="L28">
        <f>-(Table3[[#This Row],[time]]-2)*2</f>
        <v>-1.8268399999999998</v>
      </c>
      <c r="M28">
        <v>36.3626</v>
      </c>
      <c r="N28">
        <v>4.20577E-4</v>
      </c>
      <c r="O28">
        <f>Table3[[#This Row],[CFNM]]/Table3[[#This Row],[CAREA]]</f>
        <v>1.1566197136618393E-5</v>
      </c>
      <c r="P28">
        <v>2.9134199999999999</v>
      </c>
      <c r="Q28">
        <f>-(Table4[[#This Row],[time]]-2)*2</f>
        <v>-1.8268399999999998</v>
      </c>
      <c r="R28">
        <v>71.050700000000006</v>
      </c>
      <c r="S28">
        <v>46.292400000000001</v>
      </c>
      <c r="T28">
        <f>Table4[[#This Row],[CFNM]]/Table4[[#This Row],[CAREA]]</f>
        <v>0.65154037891252303</v>
      </c>
      <c r="U28">
        <v>2.9134199999999999</v>
      </c>
      <c r="V28">
        <f>-(Table5[[#This Row],[time]]-2)*2</f>
        <v>-1.8268399999999998</v>
      </c>
      <c r="W28">
        <v>76.696399999999997</v>
      </c>
      <c r="X28">
        <v>2.2650499999999998E-3</v>
      </c>
      <c r="Y28">
        <f>Table5[[#This Row],[CFNM]]/Table5[[#This Row],[CAREA]]</f>
        <v>2.953267689226613E-5</v>
      </c>
      <c r="Z28">
        <v>2.9134199999999999</v>
      </c>
      <c r="AA28">
        <f>-(Table6[[#This Row],[time]]-2)*2</f>
        <v>-1.8268399999999998</v>
      </c>
      <c r="AB28">
        <v>70.459100000000007</v>
      </c>
      <c r="AC28">
        <v>47.192100000000003</v>
      </c>
      <c r="AD28">
        <f>Table6[[#This Row],[CFNM]]/Table6[[#This Row],[CAREA]]</f>
        <v>0.66978005679890884</v>
      </c>
      <c r="AE28">
        <v>2.9134199999999999</v>
      </c>
      <c r="AF28">
        <f>-(Table7[[#This Row],[time]]-2)*2</f>
        <v>-1.8268399999999998</v>
      </c>
      <c r="AG28">
        <v>71.212199999999996</v>
      </c>
      <c r="AH28">
        <v>0.83916000000000002</v>
      </c>
      <c r="AI28">
        <f>Table7[[#This Row],[CFNM]]/Table7[[#This Row],[CAREA]]</f>
        <v>1.1783935898624113E-2</v>
      </c>
      <c r="AJ28">
        <v>2.9134199999999999</v>
      </c>
      <c r="AK28">
        <f>-(Table8[[#This Row],[time]]-2)*2</f>
        <v>-1.8268399999999998</v>
      </c>
      <c r="AL28">
        <v>81.981499999999997</v>
      </c>
      <c r="AM28">
        <v>58.742800000000003</v>
      </c>
      <c r="AN28">
        <f>Table8[[#This Row],[CFNM]]/Table8[[#This Row],[CAREA]]</f>
        <v>0.71653726755426539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38.001100000000001</v>
      </c>
      <c r="D29">
        <v>1.03101E-3</v>
      </c>
      <c r="E29">
        <f>Table1[[#This Row],[CFNM]]/Table1[[#This Row],[CAREA]]</f>
        <v>2.7131056732568267E-5</v>
      </c>
      <c r="F29">
        <v>2.9619599999999999</v>
      </c>
      <c r="G29">
        <f>-(Table2[[#This Row],[time]]-2)*2</f>
        <v>-1.9239199999999999</v>
      </c>
      <c r="H29">
        <v>76.9649</v>
      </c>
      <c r="I29">
        <v>48.104399999999998</v>
      </c>
      <c r="J29">
        <f>Table2[[#This Row],[CFNM]]/Table2[[#This Row],[CAREA]]</f>
        <v>0.62501737805155333</v>
      </c>
      <c r="K29">
        <v>2.9619599999999999</v>
      </c>
      <c r="L29">
        <f>-(Table3[[#This Row],[time]]-2)*2</f>
        <v>-1.9239199999999999</v>
      </c>
      <c r="M29">
        <v>33.069099999999999</v>
      </c>
      <c r="N29">
        <v>3.2558700000000001E-4</v>
      </c>
      <c r="O29">
        <f>Table3[[#This Row],[CFNM]]/Table3[[#This Row],[CAREA]]</f>
        <v>9.8456565192279213E-6</v>
      </c>
      <c r="P29">
        <v>2.9619599999999999</v>
      </c>
      <c r="Q29">
        <f>-(Table4[[#This Row],[time]]-2)*2</f>
        <v>-1.9239199999999999</v>
      </c>
      <c r="R29">
        <v>70.356200000000001</v>
      </c>
      <c r="S29">
        <v>48.2637</v>
      </c>
      <c r="T29">
        <f>Table4[[#This Row],[CFNM]]/Table4[[#This Row],[CAREA]]</f>
        <v>0.68599071581466875</v>
      </c>
      <c r="U29">
        <v>2.9619599999999999</v>
      </c>
      <c r="V29">
        <f>-(Table5[[#This Row],[time]]-2)*2</f>
        <v>-1.9239199999999999</v>
      </c>
      <c r="W29">
        <v>74.453800000000001</v>
      </c>
      <c r="X29">
        <v>2.05601E-3</v>
      </c>
      <c r="Y29">
        <f>Table5[[#This Row],[CFNM]]/Table5[[#This Row],[CAREA]]</f>
        <v>2.7614574407216287E-5</v>
      </c>
      <c r="Z29">
        <v>2.9619599999999999</v>
      </c>
      <c r="AA29">
        <f>-(Table6[[#This Row],[time]]-2)*2</f>
        <v>-1.9239199999999999</v>
      </c>
      <c r="AB29">
        <v>69.891800000000003</v>
      </c>
      <c r="AC29">
        <v>49.612900000000003</v>
      </c>
      <c r="AD29">
        <f>Table6[[#This Row],[CFNM]]/Table6[[#This Row],[CAREA]]</f>
        <v>0.70985294412220035</v>
      </c>
      <c r="AE29">
        <v>2.9619599999999999</v>
      </c>
      <c r="AF29">
        <f>-(Table7[[#This Row],[time]]-2)*2</f>
        <v>-1.9239199999999999</v>
      </c>
      <c r="AG29">
        <v>70.58</v>
      </c>
      <c r="AH29">
        <v>0.51105299999999998</v>
      </c>
      <c r="AI29">
        <f>Table7[[#This Row],[CFNM]]/Table7[[#This Row],[CAREA]]</f>
        <v>7.2407622555964862E-3</v>
      </c>
      <c r="AJ29">
        <v>2.9619599999999999</v>
      </c>
      <c r="AK29">
        <f>-(Table8[[#This Row],[time]]-2)*2</f>
        <v>-1.9239199999999999</v>
      </c>
      <c r="AL29">
        <v>82.042699999999996</v>
      </c>
      <c r="AM29">
        <v>60.889499999999998</v>
      </c>
      <c r="AN29">
        <f>Table8[[#This Row],[CFNM]]/Table8[[#This Row],[CAREA]]</f>
        <v>0.7421684074268643</v>
      </c>
    </row>
    <row r="30" spans="1:40" x14ac:dyDescent="0.3">
      <c r="A30">
        <v>3</v>
      </c>
      <c r="B30">
        <f>-(Table1[[#This Row],[time]]-2)*2</f>
        <v>-2</v>
      </c>
      <c r="C30">
        <v>34.392600000000002</v>
      </c>
      <c r="D30">
        <v>9.6765100000000004E-4</v>
      </c>
      <c r="E30">
        <f>Table1[[#This Row],[CFNM]]/Table1[[#This Row],[CAREA]]</f>
        <v>2.8135441926460925E-5</v>
      </c>
      <c r="F30">
        <v>3</v>
      </c>
      <c r="G30">
        <f>-(Table2[[#This Row],[time]]-2)*2</f>
        <v>-2</v>
      </c>
      <c r="H30">
        <v>76.537099999999995</v>
      </c>
      <c r="I30">
        <v>49.072899999999997</v>
      </c>
      <c r="J30">
        <f>Table2[[#This Row],[CFNM]]/Table2[[#This Row],[CAREA]]</f>
        <v>0.6411648729831676</v>
      </c>
      <c r="K30">
        <v>3</v>
      </c>
      <c r="L30">
        <f>-(Table3[[#This Row],[time]]-2)*2</f>
        <v>-2</v>
      </c>
      <c r="M30">
        <v>30.401</v>
      </c>
      <c r="N30">
        <v>2.8095000000000003E-4</v>
      </c>
      <c r="O30">
        <f>Table3[[#This Row],[CFNM]]/Table3[[#This Row],[CAREA]]</f>
        <v>9.2414723199894755E-6</v>
      </c>
      <c r="P30">
        <v>3</v>
      </c>
      <c r="Q30">
        <f>-(Table4[[#This Row],[time]]-2)*2</f>
        <v>-2</v>
      </c>
      <c r="R30">
        <v>69.997699999999995</v>
      </c>
      <c r="S30">
        <v>49.283700000000003</v>
      </c>
      <c r="T30">
        <f>Table4[[#This Row],[CFNM]]/Table4[[#This Row],[CAREA]]</f>
        <v>0.70407599106827801</v>
      </c>
      <c r="U30">
        <v>3</v>
      </c>
      <c r="V30">
        <f>-(Table5[[#This Row],[time]]-2)*2</f>
        <v>-2</v>
      </c>
      <c r="W30">
        <v>74.243399999999994</v>
      </c>
      <c r="X30">
        <v>1.95188E-3</v>
      </c>
      <c r="Y30">
        <f>Table5[[#This Row],[CFNM]]/Table5[[#This Row],[CAREA]]</f>
        <v>2.6290283041994306E-5</v>
      </c>
      <c r="Z30">
        <v>3</v>
      </c>
      <c r="AA30">
        <f>-(Table6[[#This Row],[time]]-2)*2</f>
        <v>-2</v>
      </c>
      <c r="AB30">
        <v>69.252399999999994</v>
      </c>
      <c r="AC30">
        <v>50.852899999999998</v>
      </c>
      <c r="AD30">
        <f>Table6[[#This Row],[CFNM]]/Table6[[#This Row],[CAREA]]</f>
        <v>0.73431245704120007</v>
      </c>
      <c r="AE30">
        <v>3</v>
      </c>
      <c r="AF30">
        <f>-(Table7[[#This Row],[time]]-2)*2</f>
        <v>-2</v>
      </c>
      <c r="AG30">
        <v>70.261899999999997</v>
      </c>
      <c r="AH30">
        <v>0.40638600000000002</v>
      </c>
      <c r="AI30">
        <f>Table7[[#This Row],[CFNM]]/Table7[[#This Row],[CAREA]]</f>
        <v>5.7838743330311309E-3</v>
      </c>
      <c r="AJ30">
        <v>3</v>
      </c>
      <c r="AK30">
        <f>-(Table8[[#This Row],[time]]-2)*2</f>
        <v>-2</v>
      </c>
      <c r="AL30">
        <v>82.035799999999995</v>
      </c>
      <c r="AM30">
        <v>61.950699999999998</v>
      </c>
      <c r="AN30">
        <f>Table8[[#This Row],[CFNM]]/Table8[[#This Row],[CAREA]]</f>
        <v>0.7551666467566599</v>
      </c>
    </row>
    <row r="33" spans="1:40" x14ac:dyDescent="0.3">
      <c r="A33" t="s">
        <v>19</v>
      </c>
      <c r="E33" t="s">
        <v>0</v>
      </c>
    </row>
    <row r="34" spans="1:40" x14ac:dyDescent="0.3">
      <c r="A34" t="s">
        <v>17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91.723799999999997</v>
      </c>
      <c r="D38">
        <v>8.3138100000000001</v>
      </c>
      <c r="E38" s="1">
        <f>Table110[[#This Row],[CFNM]]/Table110[[#This Row],[CAREA]]</f>
        <v>9.063961589031419E-2</v>
      </c>
      <c r="F38">
        <v>2</v>
      </c>
      <c r="G38">
        <f>(Table211[[#This Row],[time]]-2)*2</f>
        <v>0</v>
      </c>
      <c r="H38">
        <v>94.410399999999996</v>
      </c>
      <c r="I38">
        <v>1.4588099999999999</v>
      </c>
      <c r="J38" s="1">
        <f>Table211[[#This Row],[CFNM]]/Table211[[#This Row],[CAREA]]</f>
        <v>1.5451793446484709E-2</v>
      </c>
      <c r="K38">
        <v>2</v>
      </c>
      <c r="L38">
        <f>(Table312[[#This Row],[time]]-2)*2</f>
        <v>0</v>
      </c>
      <c r="M38">
        <v>89.358400000000003</v>
      </c>
      <c r="N38">
        <v>1.7889999999999999</v>
      </c>
      <c r="O38">
        <f>Table312[[#This Row],[CFNM]]/Table312[[#This Row],[CAREA]]</f>
        <v>2.0020501709967949E-2</v>
      </c>
      <c r="P38">
        <v>2</v>
      </c>
      <c r="Q38">
        <f>(Table413[[#This Row],[time]]-2)*2</f>
        <v>0</v>
      </c>
      <c r="R38">
        <v>83.810500000000005</v>
      </c>
      <c r="S38">
        <v>2.8507699999999998</v>
      </c>
      <c r="T38">
        <f>Table413[[#This Row],[CFNM]]/Table413[[#This Row],[CAREA]]</f>
        <v>3.4014473126875507E-2</v>
      </c>
      <c r="U38">
        <v>2</v>
      </c>
      <c r="V38">
        <f>(Table514[[#This Row],[time]]-2)*2</f>
        <v>0</v>
      </c>
      <c r="W38">
        <v>83.264200000000002</v>
      </c>
      <c r="X38">
        <v>6.3959700000000002</v>
      </c>
      <c r="Y38">
        <f>Table514[[#This Row],[CFNM]]/Table514[[#This Row],[CAREA]]</f>
        <v>7.681536602765654E-2</v>
      </c>
      <c r="Z38">
        <v>2</v>
      </c>
      <c r="AA38">
        <f>(Table615[[#This Row],[time]]-2)*2</f>
        <v>0</v>
      </c>
      <c r="AB38">
        <v>87.737899999999996</v>
      </c>
      <c r="AC38">
        <v>10.3024</v>
      </c>
      <c r="AD38">
        <f>Table615[[#This Row],[CFNM]]/Table615[[#This Row],[CAREA]]</f>
        <v>0.11742245939326107</v>
      </c>
      <c r="AE38">
        <v>2</v>
      </c>
      <c r="AF38">
        <f>(Table716[[#This Row],[time]]-2)*2</f>
        <v>0</v>
      </c>
      <c r="AG38">
        <v>78.824299999999994</v>
      </c>
      <c r="AH38">
        <v>18.997399999999999</v>
      </c>
      <c r="AI38">
        <f>Table716[[#This Row],[CFNM]]/Table716[[#This Row],[CAREA]]</f>
        <v>0.24100943490776322</v>
      </c>
      <c r="AJ38">
        <v>2</v>
      </c>
      <c r="AK38">
        <f>(Table817[[#This Row],[time]]-2)*2</f>
        <v>0</v>
      </c>
      <c r="AL38">
        <v>83.280900000000003</v>
      </c>
      <c r="AM38">
        <v>18.324100000000001</v>
      </c>
      <c r="AN38">
        <f>Table817[[#This Row],[CFNM]]/Table817[[#This Row],[CAREA]]</f>
        <v>0.22002764139196385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91.872699999999995</v>
      </c>
      <c r="D39">
        <v>12.219099999999999</v>
      </c>
      <c r="E39">
        <f>Table110[[#This Row],[CFNM]]/Table110[[#This Row],[CAREA]]</f>
        <v>0.13300033633495043</v>
      </c>
      <c r="F39">
        <v>2.0512600000000001</v>
      </c>
      <c r="G39">
        <f>(Table211[[#This Row],[time]]-2)*2</f>
        <v>0.10252000000000017</v>
      </c>
      <c r="H39">
        <v>94.724000000000004</v>
      </c>
      <c r="I39">
        <v>1.76065</v>
      </c>
      <c r="J39">
        <f>Table211[[#This Row],[CFNM]]/Table211[[#This Row],[CAREA]]</f>
        <v>1.8587158481483044E-2</v>
      </c>
      <c r="K39">
        <v>2.0512600000000001</v>
      </c>
      <c r="L39">
        <f>(Table312[[#This Row],[time]]-2)*2</f>
        <v>0.10252000000000017</v>
      </c>
      <c r="M39">
        <v>89.322900000000004</v>
      </c>
      <c r="N39">
        <v>5.8650399999999996</v>
      </c>
      <c r="O39">
        <f>Table312[[#This Row],[CFNM]]/Table312[[#This Row],[CAREA]]</f>
        <v>6.5661101464462079E-2</v>
      </c>
      <c r="P39">
        <v>2.0512600000000001</v>
      </c>
      <c r="Q39">
        <f>(Table413[[#This Row],[time]]-2)*2</f>
        <v>0.10252000000000017</v>
      </c>
      <c r="R39">
        <v>86.195899999999995</v>
      </c>
      <c r="S39">
        <v>3.7677399999999999</v>
      </c>
      <c r="T39">
        <f>Table413[[#This Row],[CFNM]]/Table413[[#This Row],[CAREA]]</f>
        <v>4.3711359821058775E-2</v>
      </c>
      <c r="U39">
        <v>2.0512600000000001</v>
      </c>
      <c r="V39">
        <f>(Table514[[#This Row],[time]]-2)*2</f>
        <v>0.10252000000000017</v>
      </c>
      <c r="W39">
        <v>83.119799999999998</v>
      </c>
      <c r="X39">
        <v>11.450699999999999</v>
      </c>
      <c r="Y39">
        <f>Table514[[#This Row],[CFNM]]/Table514[[#This Row],[CAREA]]</f>
        <v>0.13776139981087537</v>
      </c>
      <c r="Z39">
        <v>2.0512600000000001</v>
      </c>
      <c r="AA39">
        <f>(Table615[[#This Row],[time]]-2)*2</f>
        <v>0.10252000000000017</v>
      </c>
      <c r="AB39">
        <v>88.707400000000007</v>
      </c>
      <c r="AC39">
        <v>14.555199999999999</v>
      </c>
      <c r="AD39">
        <f>Table615[[#This Row],[CFNM]]/Table615[[#This Row],[CAREA]]</f>
        <v>0.16408101240708214</v>
      </c>
      <c r="AE39">
        <v>2.0512600000000001</v>
      </c>
      <c r="AF39">
        <f>(Table716[[#This Row],[time]]-2)*2</f>
        <v>0.10252000000000017</v>
      </c>
      <c r="AG39">
        <v>78.704700000000003</v>
      </c>
      <c r="AH39">
        <v>22.084099999999999</v>
      </c>
      <c r="AI39">
        <f>Table716[[#This Row],[CFNM]]/Table716[[#This Row],[CAREA]]</f>
        <v>0.28059442447528543</v>
      </c>
      <c r="AJ39">
        <v>2.0512600000000001</v>
      </c>
      <c r="AK39">
        <f>(Table817[[#This Row],[time]]-2)*2</f>
        <v>0.10252000000000017</v>
      </c>
      <c r="AL39">
        <v>83.275899999999993</v>
      </c>
      <c r="AM39">
        <v>17.607199999999999</v>
      </c>
      <c r="AN39">
        <f>Table817[[#This Row],[CFNM]]/Table817[[#This Row],[CAREA]]</f>
        <v>0.21143211901642611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91.271199999999993</v>
      </c>
      <c r="D40">
        <v>14.406599999999999</v>
      </c>
      <c r="E40">
        <f>Table110[[#This Row],[CFNM]]/Table110[[#This Row],[CAREA]]</f>
        <v>0.15784387627203325</v>
      </c>
      <c r="F40">
        <v>2.1153300000000002</v>
      </c>
      <c r="G40">
        <f>(Table211[[#This Row],[time]]-2)*2</f>
        <v>0.23066000000000031</v>
      </c>
      <c r="H40">
        <v>94.331800000000001</v>
      </c>
      <c r="I40">
        <v>0.220551</v>
      </c>
      <c r="J40">
        <f>Table211[[#This Row],[CFNM]]/Table211[[#This Row],[CAREA]]</f>
        <v>2.3380344698182374E-3</v>
      </c>
      <c r="K40">
        <v>2.1153300000000002</v>
      </c>
      <c r="L40">
        <f>(Table312[[#This Row],[time]]-2)*2</f>
        <v>0.23066000000000031</v>
      </c>
      <c r="M40">
        <v>87.927199999999999</v>
      </c>
      <c r="N40">
        <v>8.9919100000000007</v>
      </c>
      <c r="O40">
        <f>Table312[[#This Row],[CFNM]]/Table312[[#This Row],[CAREA]]</f>
        <v>0.10226539682828523</v>
      </c>
      <c r="P40">
        <v>2.1153300000000002</v>
      </c>
      <c r="Q40">
        <f>(Table413[[#This Row],[time]]-2)*2</f>
        <v>0.23066000000000031</v>
      </c>
      <c r="R40">
        <v>87.133899999999997</v>
      </c>
      <c r="S40">
        <v>2.1278800000000002</v>
      </c>
      <c r="T40">
        <f>Table413[[#This Row],[CFNM]]/Table413[[#This Row],[CAREA]]</f>
        <v>2.4420805220471027E-2</v>
      </c>
      <c r="U40">
        <v>2.1153300000000002</v>
      </c>
      <c r="V40">
        <f>(Table514[[#This Row],[time]]-2)*2</f>
        <v>0.23066000000000031</v>
      </c>
      <c r="W40">
        <v>82.683999999999997</v>
      </c>
      <c r="X40">
        <v>13.654299999999999</v>
      </c>
      <c r="Y40">
        <f>Table514[[#This Row],[CFNM]]/Table514[[#This Row],[CAREA]]</f>
        <v>0.16513835808620772</v>
      </c>
      <c r="Z40">
        <v>2.1153300000000002</v>
      </c>
      <c r="AA40">
        <f>(Table615[[#This Row],[time]]-2)*2</f>
        <v>0.23066000000000031</v>
      </c>
      <c r="AB40">
        <v>88.6601</v>
      </c>
      <c r="AC40">
        <v>14.932700000000001</v>
      </c>
      <c r="AD40">
        <f>Table615[[#This Row],[CFNM]]/Table615[[#This Row],[CAREA]]</f>
        <v>0.16842638345772226</v>
      </c>
      <c r="AE40">
        <v>2.1153300000000002</v>
      </c>
      <c r="AF40">
        <f>(Table716[[#This Row],[time]]-2)*2</f>
        <v>0.23066000000000031</v>
      </c>
      <c r="AG40">
        <v>78.431299999999993</v>
      </c>
      <c r="AH40">
        <v>24.738600000000002</v>
      </c>
      <c r="AI40">
        <f>Table716[[#This Row],[CFNM]]/Table716[[#This Row],[CAREA]]</f>
        <v>0.31541744176113368</v>
      </c>
      <c r="AJ40">
        <v>2.1153300000000002</v>
      </c>
      <c r="AK40">
        <f>(Table817[[#This Row],[time]]-2)*2</f>
        <v>0.23066000000000031</v>
      </c>
      <c r="AL40">
        <v>83.220600000000005</v>
      </c>
      <c r="AM40">
        <v>16.322399999999998</v>
      </c>
      <c r="AN40">
        <f>Table817[[#This Row],[CFNM]]/Table817[[#This Row],[CAREA]]</f>
        <v>0.19613413025140405</v>
      </c>
    </row>
    <row r="41" spans="1:40" x14ac:dyDescent="0.3">
      <c r="A41">
        <v>2.16533</v>
      </c>
      <c r="B41">
        <f>(Table110[[#This Row],[time]]-2)*2</f>
        <v>0.33065999999999995</v>
      </c>
      <c r="C41">
        <v>90.306899999999999</v>
      </c>
      <c r="D41">
        <v>16.403500000000001</v>
      </c>
      <c r="E41">
        <f>Table110[[#This Row],[CFNM]]/Table110[[#This Row],[CAREA]]</f>
        <v>0.18164171287022365</v>
      </c>
      <c r="F41">
        <v>2.16533</v>
      </c>
      <c r="G41">
        <f>(Table211[[#This Row],[time]]-2)*2</f>
        <v>0.33065999999999995</v>
      </c>
      <c r="H41">
        <v>92.799099999999996</v>
      </c>
      <c r="I41">
        <v>4.8247100000000003E-3</v>
      </c>
      <c r="J41">
        <f>Table211[[#This Row],[CFNM]]/Table211[[#This Row],[CAREA]]</f>
        <v>5.1990913704982059E-5</v>
      </c>
      <c r="K41">
        <v>2.16533</v>
      </c>
      <c r="L41">
        <f>(Table312[[#This Row],[time]]-2)*2</f>
        <v>0.33065999999999995</v>
      </c>
      <c r="M41">
        <v>86.9649</v>
      </c>
      <c r="N41">
        <v>12.3827</v>
      </c>
      <c r="O41">
        <f>Table312[[#This Row],[CFNM]]/Table312[[#This Row],[CAREA]]</f>
        <v>0.14238733098066</v>
      </c>
      <c r="P41">
        <v>2.16533</v>
      </c>
      <c r="Q41">
        <f>(Table413[[#This Row],[time]]-2)*2</f>
        <v>0.33065999999999995</v>
      </c>
      <c r="R41">
        <v>88.395700000000005</v>
      </c>
      <c r="S41">
        <v>0.62097999999999998</v>
      </c>
      <c r="T41">
        <f>Table413[[#This Row],[CFNM]]/Table413[[#This Row],[CAREA]]</f>
        <v>7.0250023473992507E-3</v>
      </c>
      <c r="U41">
        <v>2.16533</v>
      </c>
      <c r="V41">
        <f>(Table514[[#This Row],[time]]-2)*2</f>
        <v>0.33065999999999995</v>
      </c>
      <c r="W41">
        <v>81.000500000000002</v>
      </c>
      <c r="X41">
        <v>16.194400000000002</v>
      </c>
      <c r="Y41">
        <f>Table514[[#This Row],[CFNM]]/Table514[[#This Row],[CAREA]]</f>
        <v>0.19992963006401196</v>
      </c>
      <c r="Z41">
        <v>2.16533</v>
      </c>
      <c r="AA41">
        <f>(Table615[[#This Row],[time]]-2)*2</f>
        <v>0.33065999999999995</v>
      </c>
      <c r="AB41">
        <v>89.1845</v>
      </c>
      <c r="AC41">
        <v>14.6288</v>
      </c>
      <c r="AD41">
        <f>Table615[[#This Row],[CFNM]]/Table615[[#This Row],[CAREA]]</f>
        <v>0.16402850271067282</v>
      </c>
      <c r="AE41">
        <v>2.16533</v>
      </c>
      <c r="AF41">
        <f>(Table716[[#This Row],[time]]-2)*2</f>
        <v>0.33065999999999995</v>
      </c>
      <c r="AG41">
        <v>77.848200000000006</v>
      </c>
      <c r="AH41">
        <v>27.691600000000001</v>
      </c>
      <c r="AI41">
        <f>Table716[[#This Row],[CFNM]]/Table716[[#This Row],[CAREA]]</f>
        <v>0.35571278462443573</v>
      </c>
      <c r="AJ41">
        <v>2.16533</v>
      </c>
      <c r="AK41">
        <f>(Table817[[#This Row],[time]]-2)*2</f>
        <v>0.33065999999999995</v>
      </c>
      <c r="AL41">
        <v>83.114900000000006</v>
      </c>
      <c r="AM41">
        <v>15.065</v>
      </c>
      <c r="AN41">
        <f>Table817[[#This Row],[CFNM]]/Table817[[#This Row],[CAREA]]</f>
        <v>0.18125510588354193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89.141099999999994</v>
      </c>
      <c r="D42">
        <v>18.137899999999998</v>
      </c>
      <c r="E42">
        <f>Table110[[#This Row],[CFNM]]/Table110[[#This Row],[CAREA]]</f>
        <v>0.20347404283770337</v>
      </c>
      <c r="F42">
        <v>2.2246999999999999</v>
      </c>
      <c r="G42">
        <f>(Table211[[#This Row],[time]]-2)*2</f>
        <v>0.4493999999999998</v>
      </c>
      <c r="H42">
        <v>92.272999999999996</v>
      </c>
      <c r="I42">
        <v>3.9217899999999997E-3</v>
      </c>
      <c r="J42">
        <f>Table211[[#This Row],[CFNM]]/Table211[[#This Row],[CAREA]]</f>
        <v>4.2502032013698483E-5</v>
      </c>
      <c r="K42">
        <v>2.2246999999999999</v>
      </c>
      <c r="L42">
        <f>(Table312[[#This Row],[time]]-2)*2</f>
        <v>0.4493999999999998</v>
      </c>
      <c r="M42">
        <v>85.816800000000001</v>
      </c>
      <c r="N42">
        <v>15.8042</v>
      </c>
      <c r="O42">
        <f>Table312[[#This Row],[CFNM]]/Table312[[#This Row],[CAREA]]</f>
        <v>0.18416207549104605</v>
      </c>
      <c r="P42">
        <v>2.2246999999999999</v>
      </c>
      <c r="Q42">
        <f>(Table413[[#This Row],[time]]-2)*2</f>
        <v>0.4493999999999998</v>
      </c>
      <c r="R42">
        <v>88.412499999999994</v>
      </c>
      <c r="S42">
        <v>5.00761E-3</v>
      </c>
      <c r="T42">
        <f>Table413[[#This Row],[CFNM]]/Table413[[#This Row],[CAREA]]</f>
        <v>5.6639163014279658E-5</v>
      </c>
      <c r="U42">
        <v>2.2246999999999999</v>
      </c>
      <c r="V42">
        <f>(Table514[[#This Row],[time]]-2)*2</f>
        <v>0.4493999999999998</v>
      </c>
      <c r="W42">
        <v>77.465699999999998</v>
      </c>
      <c r="X42">
        <v>18.873899999999999</v>
      </c>
      <c r="Y42">
        <f>Table514[[#This Row],[CFNM]]/Table514[[#This Row],[CAREA]]</f>
        <v>0.24364202479290833</v>
      </c>
      <c r="Z42">
        <v>2.2246999999999999</v>
      </c>
      <c r="AA42">
        <f>(Table615[[#This Row],[time]]-2)*2</f>
        <v>0.4493999999999998</v>
      </c>
      <c r="AB42">
        <v>91.72</v>
      </c>
      <c r="AC42">
        <v>13.726699999999999</v>
      </c>
      <c r="AD42">
        <f>Table615[[#This Row],[CFNM]]/Table615[[#This Row],[CAREA]]</f>
        <v>0.14965874400348889</v>
      </c>
      <c r="AE42">
        <v>2.2246999999999999</v>
      </c>
      <c r="AF42">
        <f>(Table716[[#This Row],[time]]-2)*2</f>
        <v>0.4493999999999998</v>
      </c>
      <c r="AG42">
        <v>77.647900000000007</v>
      </c>
      <c r="AH42">
        <v>30.296600000000002</v>
      </c>
      <c r="AI42">
        <f>Table716[[#This Row],[CFNM]]/Table716[[#This Row],[CAREA]]</f>
        <v>0.39017925790652419</v>
      </c>
      <c r="AJ42">
        <v>2.2246999999999999</v>
      </c>
      <c r="AK42">
        <f>(Table817[[#This Row],[time]]-2)*2</f>
        <v>0.4493999999999998</v>
      </c>
      <c r="AL42">
        <v>82.7376</v>
      </c>
      <c r="AM42">
        <v>14.139900000000001</v>
      </c>
      <c r="AN42">
        <f>Table817[[#This Row],[CFNM]]/Table817[[#This Row],[CAREA]]</f>
        <v>0.17090053373556885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87.763499999999993</v>
      </c>
      <c r="D43">
        <v>20.986799999999999</v>
      </c>
      <c r="E43">
        <f>Table110[[#This Row],[CFNM]]/Table110[[#This Row],[CAREA]]</f>
        <v>0.23912902288536808</v>
      </c>
      <c r="F43">
        <v>2.2668900000000001</v>
      </c>
      <c r="G43">
        <f>(Table211[[#This Row],[time]]-2)*2</f>
        <v>0.53378000000000014</v>
      </c>
      <c r="H43">
        <v>88.333799999999997</v>
      </c>
      <c r="I43">
        <v>3.0508000000000002E-3</v>
      </c>
      <c r="J43">
        <f>Table211[[#This Row],[CFNM]]/Table211[[#This Row],[CAREA]]</f>
        <v>3.4537176030013433E-5</v>
      </c>
      <c r="K43">
        <v>2.2668900000000001</v>
      </c>
      <c r="L43">
        <f>(Table312[[#This Row],[time]]-2)*2</f>
        <v>0.53378000000000014</v>
      </c>
      <c r="M43">
        <v>84.426699999999997</v>
      </c>
      <c r="N43">
        <v>19.297499999999999</v>
      </c>
      <c r="O43">
        <f>Table312[[#This Row],[CFNM]]/Table312[[#This Row],[CAREA]]</f>
        <v>0.22857105631275415</v>
      </c>
      <c r="P43">
        <v>2.2668900000000001</v>
      </c>
      <c r="Q43">
        <f>(Table413[[#This Row],[time]]-2)*2</f>
        <v>0.53378000000000014</v>
      </c>
      <c r="R43">
        <v>88.232100000000003</v>
      </c>
      <c r="S43">
        <v>4.0398600000000002E-3</v>
      </c>
      <c r="T43">
        <f>Table413[[#This Row],[CFNM]]/Table413[[#This Row],[CAREA]]</f>
        <v>4.578673747989677E-5</v>
      </c>
      <c r="U43">
        <v>2.2668900000000001</v>
      </c>
      <c r="V43">
        <f>(Table514[[#This Row],[time]]-2)*2</f>
        <v>0.53378000000000014</v>
      </c>
      <c r="W43">
        <v>75.049899999999994</v>
      </c>
      <c r="X43">
        <v>21.893999999999998</v>
      </c>
      <c r="Y43">
        <f>Table514[[#This Row],[CFNM]]/Table514[[#This Row],[CAREA]]</f>
        <v>0.29172590503118589</v>
      </c>
      <c r="Z43">
        <v>2.2668900000000001</v>
      </c>
      <c r="AA43">
        <f>(Table615[[#This Row],[time]]-2)*2</f>
        <v>0.53378000000000014</v>
      </c>
      <c r="AB43">
        <v>91.350999999999999</v>
      </c>
      <c r="AC43">
        <v>12.5091</v>
      </c>
      <c r="AD43">
        <f>Table615[[#This Row],[CFNM]]/Table615[[#This Row],[CAREA]]</f>
        <v>0.1369344615822487</v>
      </c>
      <c r="AE43">
        <v>2.2668900000000001</v>
      </c>
      <c r="AF43">
        <f>(Table716[[#This Row],[time]]-2)*2</f>
        <v>0.53378000000000014</v>
      </c>
      <c r="AG43">
        <v>77.756600000000006</v>
      </c>
      <c r="AH43">
        <v>33.366999999999997</v>
      </c>
      <c r="AI43">
        <f>Table716[[#This Row],[CFNM]]/Table716[[#This Row],[CAREA]]</f>
        <v>0.42912112926748336</v>
      </c>
      <c r="AJ43">
        <v>2.2668900000000001</v>
      </c>
      <c r="AK43">
        <f>(Table817[[#This Row],[time]]-2)*2</f>
        <v>0.53378000000000014</v>
      </c>
      <c r="AL43">
        <v>82.100800000000007</v>
      </c>
      <c r="AM43">
        <v>13.2654</v>
      </c>
      <c r="AN43">
        <f>Table817[[#This Row],[CFNM]]/Table817[[#This Row],[CAREA]]</f>
        <v>0.16157455225771244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85.266099999999994</v>
      </c>
      <c r="D44">
        <v>24.567299999999999</v>
      </c>
      <c r="E44">
        <f>Table110[[#This Row],[CFNM]]/Table110[[#This Row],[CAREA]]</f>
        <v>0.28812505790695248</v>
      </c>
      <c r="F44">
        <v>2.3262700000000001</v>
      </c>
      <c r="G44">
        <f>(Table211[[#This Row],[time]]-2)*2</f>
        <v>0.65254000000000012</v>
      </c>
      <c r="H44">
        <v>86.025099999999995</v>
      </c>
      <c r="I44">
        <v>2.53513E-3</v>
      </c>
      <c r="J44">
        <f>Table211[[#This Row],[CFNM]]/Table211[[#This Row],[CAREA]]</f>
        <v>2.9469654786800598E-5</v>
      </c>
      <c r="K44">
        <v>2.3262700000000001</v>
      </c>
      <c r="L44">
        <f>(Table312[[#This Row],[time]]-2)*2</f>
        <v>0.65254000000000012</v>
      </c>
      <c r="M44">
        <v>83.333600000000004</v>
      </c>
      <c r="N44">
        <v>22.357800000000001</v>
      </c>
      <c r="O44">
        <f>Table312[[#This Row],[CFNM]]/Table312[[#This Row],[CAREA]]</f>
        <v>0.26829274146322729</v>
      </c>
      <c r="P44">
        <v>2.3262700000000001</v>
      </c>
      <c r="Q44">
        <f>(Table413[[#This Row],[time]]-2)*2</f>
        <v>0.65254000000000012</v>
      </c>
      <c r="R44">
        <v>87.099800000000002</v>
      </c>
      <c r="S44">
        <v>3.2076100000000001E-3</v>
      </c>
      <c r="T44">
        <f>Table413[[#This Row],[CFNM]]/Table413[[#This Row],[CAREA]]</f>
        <v>3.682683542327307E-5</v>
      </c>
      <c r="U44">
        <v>2.3262700000000001</v>
      </c>
      <c r="V44">
        <f>(Table514[[#This Row],[time]]-2)*2</f>
        <v>0.65254000000000012</v>
      </c>
      <c r="W44">
        <v>73.504800000000003</v>
      </c>
      <c r="X44">
        <v>24.806999999999999</v>
      </c>
      <c r="Y44">
        <f>Table514[[#This Row],[CFNM]]/Table514[[#This Row],[CAREA]]</f>
        <v>0.33748816403826687</v>
      </c>
      <c r="Z44">
        <v>2.3262700000000001</v>
      </c>
      <c r="AA44">
        <f>(Table615[[#This Row],[time]]-2)*2</f>
        <v>0.65254000000000012</v>
      </c>
      <c r="AB44">
        <v>92.365700000000004</v>
      </c>
      <c r="AC44">
        <v>11.585599999999999</v>
      </c>
      <c r="AD44">
        <f>Table615[[#This Row],[CFNM]]/Table615[[#This Row],[CAREA]]</f>
        <v>0.12543184320586537</v>
      </c>
      <c r="AE44">
        <v>2.3262700000000001</v>
      </c>
      <c r="AF44">
        <f>(Table716[[#This Row],[time]]-2)*2</f>
        <v>0.65254000000000012</v>
      </c>
      <c r="AG44">
        <v>77.778800000000004</v>
      </c>
      <c r="AH44">
        <v>36.523400000000002</v>
      </c>
      <c r="AI44">
        <f>Table716[[#This Row],[CFNM]]/Table716[[#This Row],[CAREA]]</f>
        <v>0.46958039980045979</v>
      </c>
      <c r="AJ44">
        <v>2.3262700000000001</v>
      </c>
      <c r="AK44">
        <f>(Table817[[#This Row],[time]]-2)*2</f>
        <v>0.65254000000000012</v>
      </c>
      <c r="AL44">
        <v>81.465000000000003</v>
      </c>
      <c r="AM44">
        <v>12.524800000000001</v>
      </c>
      <c r="AN44">
        <f>Table817[[#This Row],[CFNM]]/Table817[[#This Row],[CAREA]]</f>
        <v>0.15374455287546798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83.3613</v>
      </c>
      <c r="D45">
        <v>28.317799999999998</v>
      </c>
      <c r="E45">
        <f>Table110[[#This Row],[CFNM]]/Table110[[#This Row],[CAREA]]</f>
        <v>0.33969959681530876</v>
      </c>
      <c r="F45">
        <v>2.3684599999999998</v>
      </c>
      <c r="G45">
        <f>(Table211[[#This Row],[time]]-2)*2</f>
        <v>0.73691999999999958</v>
      </c>
      <c r="H45">
        <v>79.573800000000006</v>
      </c>
      <c r="I45">
        <v>2.1168099999999998E-3</v>
      </c>
      <c r="J45">
        <f>Table211[[#This Row],[CFNM]]/Table211[[#This Row],[CAREA]]</f>
        <v>2.6601846336356938E-5</v>
      </c>
      <c r="K45">
        <v>2.3684599999999998</v>
      </c>
      <c r="L45">
        <f>(Table312[[#This Row],[time]]-2)*2</f>
        <v>0.73691999999999958</v>
      </c>
      <c r="M45">
        <v>82.221900000000005</v>
      </c>
      <c r="N45">
        <v>25.168900000000001</v>
      </c>
      <c r="O45">
        <f>Table312[[#This Row],[CFNM]]/Table312[[#This Row],[CAREA]]</f>
        <v>0.30610944286133013</v>
      </c>
      <c r="P45">
        <v>2.3684599999999998</v>
      </c>
      <c r="Q45">
        <f>(Table413[[#This Row],[time]]-2)*2</f>
        <v>0.73691999999999958</v>
      </c>
      <c r="R45">
        <v>84.804100000000005</v>
      </c>
      <c r="S45">
        <v>2.7890300000000001E-3</v>
      </c>
      <c r="T45">
        <f>Table413[[#This Row],[CFNM]]/Table413[[#This Row],[CAREA]]</f>
        <v>3.2887914617335717E-5</v>
      </c>
      <c r="U45">
        <v>2.3684599999999998</v>
      </c>
      <c r="V45">
        <f>(Table514[[#This Row],[time]]-2)*2</f>
        <v>0.73691999999999958</v>
      </c>
      <c r="W45">
        <v>70.862700000000004</v>
      </c>
      <c r="X45">
        <v>27.9389</v>
      </c>
      <c r="Y45">
        <f>Table514[[#This Row],[CFNM]]/Table514[[#This Row],[CAREA]]</f>
        <v>0.39426807050817991</v>
      </c>
      <c r="Z45">
        <v>2.3684599999999998</v>
      </c>
      <c r="AA45">
        <f>(Table615[[#This Row],[time]]-2)*2</f>
        <v>0.73691999999999958</v>
      </c>
      <c r="AB45">
        <v>92.555999999999997</v>
      </c>
      <c r="AC45">
        <v>10.853400000000001</v>
      </c>
      <c r="AD45">
        <f>Table615[[#This Row],[CFNM]]/Table615[[#This Row],[CAREA]]</f>
        <v>0.11726306236224557</v>
      </c>
      <c r="AE45">
        <v>2.3684599999999998</v>
      </c>
      <c r="AF45">
        <f>(Table716[[#This Row],[time]]-2)*2</f>
        <v>0.73691999999999958</v>
      </c>
      <c r="AG45">
        <v>77.693100000000001</v>
      </c>
      <c r="AH45">
        <v>39.976199999999999</v>
      </c>
      <c r="AI45">
        <f>Table716[[#This Row],[CFNM]]/Table716[[#This Row],[CAREA]]</f>
        <v>0.51453990122674986</v>
      </c>
      <c r="AJ45">
        <v>2.3684599999999998</v>
      </c>
      <c r="AK45">
        <f>(Table817[[#This Row],[time]]-2)*2</f>
        <v>0.73691999999999958</v>
      </c>
      <c r="AL45">
        <v>80.92</v>
      </c>
      <c r="AM45">
        <v>11.7683</v>
      </c>
      <c r="AN45">
        <f>Table817[[#This Row],[CFNM]]/Table817[[#This Row],[CAREA]]</f>
        <v>0.14543129016312406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82.257199999999997</v>
      </c>
      <c r="D46">
        <v>30.444099999999999</v>
      </c>
      <c r="E46">
        <f>Table110[[#This Row],[CFNM]]/Table110[[#This Row],[CAREA]]</f>
        <v>0.37010863486722134</v>
      </c>
      <c r="F46">
        <v>2.4278300000000002</v>
      </c>
      <c r="G46">
        <f>(Table211[[#This Row],[time]]-2)*2</f>
        <v>0.85566000000000031</v>
      </c>
      <c r="H46">
        <v>76.5398</v>
      </c>
      <c r="I46">
        <v>1.9325900000000001E-3</v>
      </c>
      <c r="J46">
        <f>Table211[[#This Row],[CFNM]]/Table211[[#This Row],[CAREA]]</f>
        <v>2.5249478049328586E-5</v>
      </c>
      <c r="K46">
        <v>2.4278300000000002</v>
      </c>
      <c r="L46">
        <f>(Table312[[#This Row],[time]]-2)*2</f>
        <v>0.85566000000000031</v>
      </c>
      <c r="M46">
        <v>81.520499999999998</v>
      </c>
      <c r="N46">
        <v>26.624199999999998</v>
      </c>
      <c r="O46">
        <f>Table312[[#This Row],[CFNM]]/Table312[[#This Row],[CAREA]]</f>
        <v>0.32659515091296054</v>
      </c>
      <c r="P46">
        <v>2.4278300000000002</v>
      </c>
      <c r="Q46">
        <f>(Table413[[#This Row],[time]]-2)*2</f>
        <v>0.85566000000000031</v>
      </c>
      <c r="R46">
        <v>84.965699999999998</v>
      </c>
      <c r="S46">
        <v>2.5794199999999998E-3</v>
      </c>
      <c r="T46">
        <f>Table413[[#This Row],[CFNM]]/Table413[[#This Row],[CAREA]]</f>
        <v>3.0358368141497097E-5</v>
      </c>
      <c r="U46">
        <v>2.4278300000000002</v>
      </c>
      <c r="V46">
        <f>(Table514[[#This Row],[time]]-2)*2</f>
        <v>0.85566000000000031</v>
      </c>
      <c r="W46">
        <v>69.669300000000007</v>
      </c>
      <c r="X46">
        <v>29.737500000000001</v>
      </c>
      <c r="Y46">
        <f>Table514[[#This Row],[CFNM]]/Table514[[#This Row],[CAREA]]</f>
        <v>0.42683793292023886</v>
      </c>
      <c r="Z46">
        <v>2.4278300000000002</v>
      </c>
      <c r="AA46">
        <f>(Table615[[#This Row],[time]]-2)*2</f>
        <v>0.85566000000000031</v>
      </c>
      <c r="AB46">
        <v>92.575000000000003</v>
      </c>
      <c r="AC46">
        <v>10.5197</v>
      </c>
      <c r="AD46">
        <f>Table615[[#This Row],[CFNM]]/Table615[[#This Row],[CAREA]]</f>
        <v>0.11363435052660005</v>
      </c>
      <c r="AE46">
        <v>2.4278300000000002</v>
      </c>
      <c r="AF46">
        <f>(Table716[[#This Row],[time]]-2)*2</f>
        <v>0.85566000000000031</v>
      </c>
      <c r="AG46">
        <v>77.5946</v>
      </c>
      <c r="AH46">
        <v>41.969799999999999</v>
      </c>
      <c r="AI46">
        <f>Table716[[#This Row],[CFNM]]/Table716[[#This Row],[CAREA]]</f>
        <v>0.54088557708912732</v>
      </c>
      <c r="AJ46">
        <v>2.4278300000000002</v>
      </c>
      <c r="AK46">
        <f>(Table817[[#This Row],[time]]-2)*2</f>
        <v>0.85566000000000031</v>
      </c>
      <c r="AL46">
        <v>80.587999999999994</v>
      </c>
      <c r="AM46">
        <v>11.324999999999999</v>
      </c>
      <c r="AN46">
        <f>Table817[[#This Row],[CFNM]]/Table817[[#This Row],[CAREA]]</f>
        <v>0.14052960738571499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79.818600000000004</v>
      </c>
      <c r="D47">
        <v>33.846899999999998</v>
      </c>
      <c r="E47">
        <f>Table110[[#This Row],[CFNM]]/Table110[[#This Row],[CAREA]]</f>
        <v>0.42404777833737994</v>
      </c>
      <c r="F47">
        <v>2.4542000000000002</v>
      </c>
      <c r="G47">
        <f>(Table211[[#This Row],[time]]-2)*2</f>
        <v>0.90840000000000032</v>
      </c>
      <c r="H47">
        <v>69.202299999999994</v>
      </c>
      <c r="I47">
        <v>1.6455199999999999E-3</v>
      </c>
      <c r="J47">
        <f>Table211[[#This Row],[CFNM]]/Table211[[#This Row],[CAREA]]</f>
        <v>2.3778400428887482E-5</v>
      </c>
      <c r="K47">
        <v>2.4542000000000002</v>
      </c>
      <c r="L47">
        <f>(Table312[[#This Row],[time]]-2)*2</f>
        <v>0.90840000000000032</v>
      </c>
      <c r="M47">
        <v>80.503100000000003</v>
      </c>
      <c r="N47">
        <v>28.974299999999999</v>
      </c>
      <c r="O47">
        <f>Table312[[#This Row],[CFNM]]/Table312[[#This Row],[CAREA]]</f>
        <v>0.35991533245303597</v>
      </c>
      <c r="P47">
        <v>2.4542000000000002</v>
      </c>
      <c r="Q47">
        <f>(Table413[[#This Row],[time]]-2)*2</f>
        <v>0.90840000000000032</v>
      </c>
      <c r="R47">
        <v>82.759600000000006</v>
      </c>
      <c r="S47">
        <v>2.2864399999999998E-3</v>
      </c>
      <c r="T47">
        <f>Table413[[#This Row],[CFNM]]/Table413[[#This Row],[CAREA]]</f>
        <v>2.762748974137139E-5</v>
      </c>
      <c r="U47">
        <v>2.4542000000000002</v>
      </c>
      <c r="V47">
        <f>(Table514[[#This Row],[time]]-2)*2</f>
        <v>0.90840000000000032</v>
      </c>
      <c r="W47">
        <v>68.6477</v>
      </c>
      <c r="X47">
        <v>32.7438</v>
      </c>
      <c r="Y47">
        <f>Table514[[#This Row],[CFNM]]/Table514[[#This Row],[CAREA]]</f>
        <v>0.47698320555532087</v>
      </c>
      <c r="Z47">
        <v>2.4542000000000002</v>
      </c>
      <c r="AA47">
        <f>(Table615[[#This Row],[time]]-2)*2</f>
        <v>0.90840000000000032</v>
      </c>
      <c r="AB47">
        <v>92.7821</v>
      </c>
      <c r="AC47">
        <v>9.9435699999999994</v>
      </c>
      <c r="AD47">
        <f>Table615[[#This Row],[CFNM]]/Table615[[#This Row],[CAREA]]</f>
        <v>0.10717121082622617</v>
      </c>
      <c r="AE47">
        <v>2.4542000000000002</v>
      </c>
      <c r="AF47">
        <f>(Table716[[#This Row],[time]]-2)*2</f>
        <v>0.90840000000000032</v>
      </c>
      <c r="AG47">
        <v>77.373999999999995</v>
      </c>
      <c r="AH47">
        <v>45.3322</v>
      </c>
      <c r="AI47">
        <f>Table716[[#This Row],[CFNM]]/Table716[[#This Row],[CAREA]]</f>
        <v>0.58588414712952674</v>
      </c>
      <c r="AJ47">
        <v>2.4542000000000002</v>
      </c>
      <c r="AK47">
        <f>(Table817[[#This Row],[time]]-2)*2</f>
        <v>0.90840000000000032</v>
      </c>
      <c r="AL47">
        <v>80.029700000000005</v>
      </c>
      <c r="AM47">
        <v>10.667199999999999</v>
      </c>
      <c r="AN47">
        <f>Table817[[#This Row],[CFNM]]/Table817[[#This Row],[CAREA]]</f>
        <v>0.1332905158959736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78.2256</v>
      </c>
      <c r="D48">
        <v>36.379100000000001</v>
      </c>
      <c r="E48">
        <f>Table110[[#This Row],[CFNM]]/Table110[[#This Row],[CAREA]]</f>
        <v>0.4650536397291935</v>
      </c>
      <c r="F48">
        <v>2.5061499999999999</v>
      </c>
      <c r="G48">
        <f>(Table211[[#This Row],[time]]-2)*2</f>
        <v>1.0122999999999998</v>
      </c>
      <c r="H48">
        <v>64.387200000000007</v>
      </c>
      <c r="I48">
        <v>1.4348099999999999E-3</v>
      </c>
      <c r="J48">
        <f>Table211[[#This Row],[CFNM]]/Table211[[#This Row],[CAREA]]</f>
        <v>2.2284087520500964E-5</v>
      </c>
      <c r="K48">
        <v>2.5061499999999999</v>
      </c>
      <c r="L48">
        <f>(Table312[[#This Row],[time]]-2)*2</f>
        <v>1.0122999999999998</v>
      </c>
      <c r="M48">
        <v>79.759100000000004</v>
      </c>
      <c r="N48">
        <v>30.802</v>
      </c>
      <c r="O48">
        <f>Table312[[#This Row],[CFNM]]/Table312[[#This Row],[CAREA]]</f>
        <v>0.38618790833898575</v>
      </c>
      <c r="P48">
        <v>2.5061499999999999</v>
      </c>
      <c r="Q48">
        <f>(Table413[[#This Row],[time]]-2)*2</f>
        <v>1.0122999999999998</v>
      </c>
      <c r="R48">
        <v>81.352099999999993</v>
      </c>
      <c r="S48">
        <v>2.0500900000000001E-3</v>
      </c>
      <c r="T48">
        <f>Table413[[#This Row],[CFNM]]/Table413[[#This Row],[CAREA]]</f>
        <v>2.5200209951556262E-5</v>
      </c>
      <c r="U48">
        <v>2.5061499999999999</v>
      </c>
      <c r="V48">
        <f>(Table514[[#This Row],[time]]-2)*2</f>
        <v>1.0122999999999998</v>
      </c>
      <c r="W48">
        <v>67.491799999999998</v>
      </c>
      <c r="X48">
        <v>35.072499999999998</v>
      </c>
      <c r="Y48">
        <f>Table514[[#This Row],[CFNM]]/Table514[[#This Row],[CAREA]]</f>
        <v>0.51965572113945691</v>
      </c>
      <c r="Z48">
        <v>2.5061499999999999</v>
      </c>
      <c r="AA48">
        <f>(Table615[[#This Row],[time]]-2)*2</f>
        <v>1.0122999999999998</v>
      </c>
      <c r="AB48">
        <v>92.039199999999994</v>
      </c>
      <c r="AC48">
        <v>9.3886000000000003</v>
      </c>
      <c r="AD48">
        <f>Table615[[#This Row],[CFNM]]/Table615[[#This Row],[CAREA]]</f>
        <v>0.10200653634538329</v>
      </c>
      <c r="AE48">
        <v>2.5061499999999999</v>
      </c>
      <c r="AF48">
        <f>(Table716[[#This Row],[time]]-2)*2</f>
        <v>1.0122999999999998</v>
      </c>
      <c r="AG48">
        <v>77.370800000000003</v>
      </c>
      <c r="AH48">
        <v>48.090600000000002</v>
      </c>
      <c r="AI48">
        <f>Table716[[#This Row],[CFNM]]/Table716[[#This Row],[CAREA]]</f>
        <v>0.62156007175833783</v>
      </c>
      <c r="AJ48">
        <v>2.5061499999999999</v>
      </c>
      <c r="AK48">
        <f>(Table817[[#This Row],[time]]-2)*2</f>
        <v>1.0122999999999998</v>
      </c>
      <c r="AL48">
        <v>79.537199999999999</v>
      </c>
      <c r="AM48">
        <v>10.168900000000001</v>
      </c>
      <c r="AN48">
        <f>Table817[[#This Row],[CFNM]]/Table817[[#This Row],[CAREA]]</f>
        <v>0.12785086726714043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77.447299999999998</v>
      </c>
      <c r="D49">
        <v>37.8277</v>
      </c>
      <c r="E49">
        <f>Table110[[#This Row],[CFNM]]/Table110[[#This Row],[CAREA]]</f>
        <v>0.48843148825072019</v>
      </c>
      <c r="F49">
        <v>2.5507599999999999</v>
      </c>
      <c r="G49">
        <f>(Table211[[#This Row],[time]]-2)*2</f>
        <v>1.1015199999999998</v>
      </c>
      <c r="H49">
        <v>61.2</v>
      </c>
      <c r="I49">
        <v>1.3146799999999999E-3</v>
      </c>
      <c r="J49">
        <f>Table211[[#This Row],[CFNM]]/Table211[[#This Row],[CAREA]]</f>
        <v>2.1481699346405225E-5</v>
      </c>
      <c r="K49">
        <v>2.5507599999999999</v>
      </c>
      <c r="L49">
        <f>(Table312[[#This Row],[time]]-2)*2</f>
        <v>1.1015199999999998</v>
      </c>
      <c r="M49">
        <v>79.4542</v>
      </c>
      <c r="N49">
        <v>31.934100000000001</v>
      </c>
      <c r="O49">
        <f>Table312[[#This Row],[CFNM]]/Table312[[#This Row],[CAREA]]</f>
        <v>0.40191833786005021</v>
      </c>
      <c r="P49">
        <v>2.5507599999999999</v>
      </c>
      <c r="Q49">
        <f>(Table413[[#This Row],[time]]-2)*2</f>
        <v>1.1015199999999998</v>
      </c>
      <c r="R49">
        <v>80.837000000000003</v>
      </c>
      <c r="S49">
        <v>1.9111499999999999E-3</v>
      </c>
      <c r="T49">
        <f>Table413[[#This Row],[CFNM]]/Table413[[#This Row],[CAREA]]</f>
        <v>2.3642020361962962E-5</v>
      </c>
      <c r="U49">
        <v>2.5507599999999999</v>
      </c>
      <c r="V49">
        <f>(Table514[[#This Row],[time]]-2)*2</f>
        <v>1.1015199999999998</v>
      </c>
      <c r="W49">
        <v>66.920400000000001</v>
      </c>
      <c r="X49">
        <v>36.520400000000002</v>
      </c>
      <c r="Y49">
        <f>Table514[[#This Row],[CFNM]]/Table514[[#This Row],[CAREA]]</f>
        <v>0.54572895559500545</v>
      </c>
      <c r="Z49">
        <v>2.5507599999999999</v>
      </c>
      <c r="AA49">
        <f>(Table615[[#This Row],[time]]-2)*2</f>
        <v>1.1015199999999998</v>
      </c>
      <c r="AB49">
        <v>92.305899999999994</v>
      </c>
      <c r="AC49">
        <v>8.9944000000000006</v>
      </c>
      <c r="AD49">
        <f>Table615[[#This Row],[CFNM]]/Table615[[#This Row],[CAREA]]</f>
        <v>9.7441225317124916E-2</v>
      </c>
      <c r="AE49">
        <v>2.5507599999999999</v>
      </c>
      <c r="AF49">
        <f>(Table716[[#This Row],[time]]-2)*2</f>
        <v>1.1015199999999998</v>
      </c>
      <c r="AG49">
        <v>77.377899999999997</v>
      </c>
      <c r="AH49">
        <v>49.796999999999997</v>
      </c>
      <c r="AI49">
        <f>Table716[[#This Row],[CFNM]]/Table716[[#This Row],[CAREA]]</f>
        <v>0.64355584734142435</v>
      </c>
      <c r="AJ49">
        <v>2.5507599999999999</v>
      </c>
      <c r="AK49">
        <f>(Table817[[#This Row],[time]]-2)*2</f>
        <v>1.1015199999999998</v>
      </c>
      <c r="AL49">
        <v>79.206500000000005</v>
      </c>
      <c r="AM49">
        <v>9.8139299999999992</v>
      </c>
      <c r="AN49">
        <f>Table817[[#This Row],[CFNM]]/Table817[[#This Row],[CAREA]]</f>
        <v>0.12390308876165464</v>
      </c>
    </row>
    <row r="50" spans="1:40" x14ac:dyDescent="0.3">
      <c r="A50">
        <v>2.60453</v>
      </c>
      <c r="B50">
        <f>(Table110[[#This Row],[time]]-2)*2</f>
        <v>1.20906</v>
      </c>
      <c r="C50">
        <v>76.586399999999998</v>
      </c>
      <c r="D50">
        <v>39.717599999999997</v>
      </c>
      <c r="E50">
        <f>Table110[[#This Row],[CFNM]]/Table110[[#This Row],[CAREA]]</f>
        <v>0.51859860236282163</v>
      </c>
      <c r="F50">
        <v>2.60453</v>
      </c>
      <c r="G50">
        <f>(Table211[[#This Row],[time]]-2)*2</f>
        <v>1.20906</v>
      </c>
      <c r="H50">
        <v>59.092300000000002</v>
      </c>
      <c r="I50">
        <v>1.1603799999999999E-3</v>
      </c>
      <c r="J50">
        <f>Table211[[#This Row],[CFNM]]/Table211[[#This Row],[CAREA]]</f>
        <v>1.963673778140299E-5</v>
      </c>
      <c r="K50">
        <v>2.60453</v>
      </c>
      <c r="L50">
        <f>(Table312[[#This Row],[time]]-2)*2</f>
        <v>1.20906</v>
      </c>
      <c r="M50">
        <v>78.979299999999995</v>
      </c>
      <c r="N50">
        <v>33.453400000000002</v>
      </c>
      <c r="O50">
        <f>Table312[[#This Row],[CFNM]]/Table312[[#This Row],[CAREA]]</f>
        <v>0.42357174601446207</v>
      </c>
      <c r="P50">
        <v>2.60453</v>
      </c>
      <c r="Q50">
        <f>(Table413[[#This Row],[time]]-2)*2</f>
        <v>1.20906</v>
      </c>
      <c r="R50">
        <v>78.002700000000004</v>
      </c>
      <c r="S50">
        <v>1.7336599999999999E-3</v>
      </c>
      <c r="T50">
        <f>Table413[[#This Row],[CFNM]]/Table413[[#This Row],[CAREA]]</f>
        <v>2.2225640907301925E-5</v>
      </c>
      <c r="U50">
        <v>2.60453</v>
      </c>
      <c r="V50">
        <f>(Table514[[#This Row],[time]]-2)*2</f>
        <v>1.20906</v>
      </c>
      <c r="W50">
        <v>66.067300000000003</v>
      </c>
      <c r="X50">
        <v>38.539700000000003</v>
      </c>
      <c r="Y50">
        <f>Table514[[#This Row],[CFNM]]/Table514[[#This Row],[CAREA]]</f>
        <v>0.58334001843574657</v>
      </c>
      <c r="Z50">
        <v>2.60453</v>
      </c>
      <c r="AA50">
        <f>(Table615[[#This Row],[time]]-2)*2</f>
        <v>1.20906</v>
      </c>
      <c r="AB50">
        <v>91.904300000000006</v>
      </c>
      <c r="AC50">
        <v>8.4621099999999991</v>
      </c>
      <c r="AD50">
        <f>Table615[[#This Row],[CFNM]]/Table615[[#This Row],[CAREA]]</f>
        <v>9.2075234782268062E-2</v>
      </c>
      <c r="AE50">
        <v>2.60453</v>
      </c>
      <c r="AF50">
        <f>(Table716[[#This Row],[time]]-2)*2</f>
        <v>1.20906</v>
      </c>
      <c r="AG50">
        <v>77.270700000000005</v>
      </c>
      <c r="AH50">
        <v>52.206000000000003</v>
      </c>
      <c r="AI50">
        <f>Table716[[#This Row],[CFNM]]/Table716[[#This Row],[CAREA]]</f>
        <v>0.67562478403845183</v>
      </c>
      <c r="AJ50">
        <v>2.60453</v>
      </c>
      <c r="AK50">
        <f>(Table817[[#This Row],[time]]-2)*2</f>
        <v>1.20906</v>
      </c>
      <c r="AL50">
        <v>78.601399999999998</v>
      </c>
      <c r="AM50">
        <v>9.2803900000000006</v>
      </c>
      <c r="AN50">
        <f>Table817[[#This Row],[CFNM]]/Table817[[#This Row],[CAREA]]</f>
        <v>0.11806901658240185</v>
      </c>
    </row>
    <row r="51" spans="1:40" x14ac:dyDescent="0.3">
      <c r="A51">
        <v>2.65273</v>
      </c>
      <c r="B51">
        <f>(Table110[[#This Row],[time]]-2)*2</f>
        <v>1.3054600000000001</v>
      </c>
      <c r="C51">
        <v>75.828599999999994</v>
      </c>
      <c r="D51">
        <v>41.590600000000002</v>
      </c>
      <c r="E51">
        <f>Table110[[#This Row],[CFNM]]/Table110[[#This Row],[CAREA]]</f>
        <v>0.54848170742965063</v>
      </c>
      <c r="F51">
        <v>2.65273</v>
      </c>
      <c r="G51">
        <f>(Table211[[#This Row],[time]]-2)*2</f>
        <v>1.3054600000000001</v>
      </c>
      <c r="H51">
        <v>53.175899999999999</v>
      </c>
      <c r="I51">
        <v>1.0122E-3</v>
      </c>
      <c r="J51">
        <f>Table211[[#This Row],[CFNM]]/Table211[[#This Row],[CAREA]]</f>
        <v>1.9034938759851739E-5</v>
      </c>
      <c r="K51">
        <v>2.65273</v>
      </c>
      <c r="L51">
        <f>(Table312[[#This Row],[time]]-2)*2</f>
        <v>1.3054600000000001</v>
      </c>
      <c r="M51">
        <v>78.537700000000001</v>
      </c>
      <c r="N51">
        <v>34.984299999999998</v>
      </c>
      <c r="O51">
        <f>Table312[[#This Row],[CFNM]]/Table312[[#This Row],[CAREA]]</f>
        <v>0.44544594506841934</v>
      </c>
      <c r="P51">
        <v>2.65273</v>
      </c>
      <c r="Q51">
        <f>(Table413[[#This Row],[time]]-2)*2</f>
        <v>1.3054600000000001</v>
      </c>
      <c r="R51">
        <v>72.550399999999996</v>
      </c>
      <c r="S51">
        <v>1.5569E-3</v>
      </c>
      <c r="T51">
        <f>Table413[[#This Row],[CFNM]]/Table413[[#This Row],[CAREA]]</f>
        <v>2.1459564661256174E-5</v>
      </c>
      <c r="U51">
        <v>2.65273</v>
      </c>
      <c r="V51">
        <f>(Table514[[#This Row],[time]]-2)*2</f>
        <v>1.3054600000000001</v>
      </c>
      <c r="W51">
        <v>64.179299999999998</v>
      </c>
      <c r="X51">
        <v>40.623899999999999</v>
      </c>
      <c r="Y51">
        <f>Table514[[#This Row],[CFNM]]/Table514[[#This Row],[CAREA]]</f>
        <v>0.63297511814557028</v>
      </c>
      <c r="Z51">
        <v>2.65273</v>
      </c>
      <c r="AA51">
        <f>(Table615[[#This Row],[time]]-2)*2</f>
        <v>1.3054600000000001</v>
      </c>
      <c r="AB51">
        <v>90.971900000000005</v>
      </c>
      <c r="AC51">
        <v>7.7858999999999998</v>
      </c>
      <c r="AD51">
        <f>Table615[[#This Row],[CFNM]]/Table615[[#This Row],[CAREA]]</f>
        <v>8.5585768792341366E-2</v>
      </c>
      <c r="AE51">
        <v>2.65273</v>
      </c>
      <c r="AF51">
        <f>(Table716[[#This Row],[time]]-2)*2</f>
        <v>1.3054600000000001</v>
      </c>
      <c r="AG51">
        <v>77.035600000000002</v>
      </c>
      <c r="AH51">
        <v>54.709800000000001</v>
      </c>
      <c r="AI51">
        <f>Table716[[#This Row],[CFNM]]/Table716[[#This Row],[CAREA]]</f>
        <v>0.71018853620923317</v>
      </c>
      <c r="AJ51">
        <v>2.65273</v>
      </c>
      <c r="AK51">
        <f>(Table817[[#This Row],[time]]-2)*2</f>
        <v>1.3054600000000001</v>
      </c>
      <c r="AL51">
        <v>77.952200000000005</v>
      </c>
      <c r="AM51">
        <v>8.6642399999999995</v>
      </c>
      <c r="AN51">
        <f>Table817[[#This Row],[CFNM]]/Table817[[#This Row],[CAREA]]</f>
        <v>0.11114811384412497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74.6691</v>
      </c>
      <c r="D52">
        <v>43.451799999999999</v>
      </c>
      <c r="E52">
        <f>Table110[[#This Row],[CFNM]]/Table110[[#This Row],[CAREA]]</f>
        <v>0.58192478548690152</v>
      </c>
      <c r="F52">
        <v>2.7006199999999998</v>
      </c>
      <c r="G52">
        <f>(Table211[[#This Row],[time]]-2)*2</f>
        <v>1.4012399999999996</v>
      </c>
      <c r="H52">
        <v>50.169899999999998</v>
      </c>
      <c r="I52">
        <v>8.7487399999999999E-4</v>
      </c>
      <c r="J52">
        <f>Table211[[#This Row],[CFNM]]/Table211[[#This Row],[CAREA]]</f>
        <v>1.7438224911749874E-5</v>
      </c>
      <c r="K52">
        <v>2.7006199999999998</v>
      </c>
      <c r="L52">
        <f>(Table312[[#This Row],[time]]-2)*2</f>
        <v>1.4012399999999996</v>
      </c>
      <c r="M52">
        <v>78.111000000000004</v>
      </c>
      <c r="N52">
        <v>36.459099999999999</v>
      </c>
      <c r="O52">
        <f>Table312[[#This Row],[CFNM]]/Table312[[#This Row],[CAREA]]</f>
        <v>0.46676012341411577</v>
      </c>
      <c r="P52">
        <v>2.7006199999999998</v>
      </c>
      <c r="Q52">
        <f>(Table413[[#This Row],[time]]-2)*2</f>
        <v>1.4012399999999996</v>
      </c>
      <c r="R52">
        <v>66.054000000000002</v>
      </c>
      <c r="S52">
        <v>1.3928300000000001E-3</v>
      </c>
      <c r="T52">
        <f>Table413[[#This Row],[CFNM]]/Table413[[#This Row],[CAREA]]</f>
        <v>2.1086232476458654E-5</v>
      </c>
      <c r="U52">
        <v>2.7006199999999998</v>
      </c>
      <c r="V52">
        <f>(Table514[[#This Row],[time]]-2)*2</f>
        <v>1.4012399999999996</v>
      </c>
      <c r="W52">
        <v>63.367199999999997</v>
      </c>
      <c r="X52">
        <v>42.745399999999997</v>
      </c>
      <c r="Y52">
        <f>Table514[[#This Row],[CFNM]]/Table514[[#This Row],[CAREA]]</f>
        <v>0.6745666527793559</v>
      </c>
      <c r="Z52">
        <v>2.7006199999999998</v>
      </c>
      <c r="AA52">
        <f>(Table615[[#This Row],[time]]-2)*2</f>
        <v>1.4012399999999996</v>
      </c>
      <c r="AB52">
        <v>90.852800000000002</v>
      </c>
      <c r="AC52">
        <v>7.08683</v>
      </c>
      <c r="AD52">
        <f>Table615[[#This Row],[CFNM]]/Table615[[#This Row],[CAREA]]</f>
        <v>7.8003429723684903E-2</v>
      </c>
      <c r="AE52">
        <v>2.7006199999999998</v>
      </c>
      <c r="AF52">
        <f>(Table716[[#This Row],[time]]-2)*2</f>
        <v>1.4012399999999996</v>
      </c>
      <c r="AG52">
        <v>76.353999999999999</v>
      </c>
      <c r="AH52">
        <v>57.142499999999998</v>
      </c>
      <c r="AI52">
        <f>Table716[[#This Row],[CFNM]]/Table716[[#This Row],[CAREA]]</f>
        <v>0.74838908243183067</v>
      </c>
      <c r="AJ52">
        <v>2.7006199999999998</v>
      </c>
      <c r="AK52">
        <f>(Table817[[#This Row],[time]]-2)*2</f>
        <v>1.4012399999999996</v>
      </c>
      <c r="AL52">
        <v>77.337599999999995</v>
      </c>
      <c r="AM52">
        <v>7.9886100000000004</v>
      </c>
      <c r="AN52">
        <f>Table817[[#This Row],[CFNM]]/Table817[[#This Row],[CAREA]]</f>
        <v>0.10329529232869912</v>
      </c>
    </row>
    <row r="53" spans="1:40" x14ac:dyDescent="0.3">
      <c r="A53">
        <v>2.75176</v>
      </c>
      <c r="B53">
        <f>(Table110[[#This Row],[time]]-2)*2</f>
        <v>1.50352</v>
      </c>
      <c r="C53">
        <v>72.469399999999993</v>
      </c>
      <c r="D53">
        <v>45.4557</v>
      </c>
      <c r="E53">
        <f>Table110[[#This Row],[CFNM]]/Table110[[#This Row],[CAREA]]</f>
        <v>0.62723991091412379</v>
      </c>
      <c r="F53">
        <v>2.75176</v>
      </c>
      <c r="G53">
        <f>(Table211[[#This Row],[time]]-2)*2</f>
        <v>1.50352</v>
      </c>
      <c r="H53">
        <v>44.106900000000003</v>
      </c>
      <c r="I53">
        <v>7.2792600000000005E-4</v>
      </c>
      <c r="J53">
        <f>Table211[[#This Row],[CFNM]]/Table211[[#This Row],[CAREA]]</f>
        <v>1.6503676295545594E-5</v>
      </c>
      <c r="K53">
        <v>2.75176</v>
      </c>
      <c r="L53">
        <f>(Table312[[#This Row],[time]]-2)*2</f>
        <v>1.50352</v>
      </c>
      <c r="M53">
        <v>77.6541</v>
      </c>
      <c r="N53">
        <v>38.1036</v>
      </c>
      <c r="O53">
        <f>Table312[[#This Row],[CFNM]]/Table312[[#This Row],[CAREA]]</f>
        <v>0.49068368572940774</v>
      </c>
      <c r="P53">
        <v>2.75176</v>
      </c>
      <c r="Q53">
        <f>(Table413[[#This Row],[time]]-2)*2</f>
        <v>1.50352</v>
      </c>
      <c r="R53">
        <v>62.5197</v>
      </c>
      <c r="S53">
        <v>1.2241699999999999E-3</v>
      </c>
      <c r="T53">
        <f>Table413[[#This Row],[CFNM]]/Table413[[#This Row],[CAREA]]</f>
        <v>1.9580548211203828E-5</v>
      </c>
      <c r="U53">
        <v>2.75176</v>
      </c>
      <c r="V53">
        <f>(Table514[[#This Row],[time]]-2)*2</f>
        <v>1.50352</v>
      </c>
      <c r="W53">
        <v>62.136200000000002</v>
      </c>
      <c r="X53">
        <v>45.124400000000001</v>
      </c>
      <c r="Y53">
        <f>Table514[[#This Row],[CFNM]]/Table514[[#This Row],[CAREA]]</f>
        <v>0.72621756721524655</v>
      </c>
      <c r="Z53">
        <v>2.75176</v>
      </c>
      <c r="AA53">
        <f>(Table615[[#This Row],[time]]-2)*2</f>
        <v>1.50352</v>
      </c>
      <c r="AB53">
        <v>90.403000000000006</v>
      </c>
      <c r="AC53">
        <v>6.3469499999999996</v>
      </c>
      <c r="AD53">
        <f>Table615[[#This Row],[CFNM]]/Table615[[#This Row],[CAREA]]</f>
        <v>7.0207294005729892E-2</v>
      </c>
      <c r="AE53">
        <v>2.75176</v>
      </c>
      <c r="AF53">
        <f>(Table716[[#This Row],[time]]-2)*2</f>
        <v>1.50352</v>
      </c>
      <c r="AG53">
        <v>76.024500000000003</v>
      </c>
      <c r="AH53">
        <v>59.797899999999998</v>
      </c>
      <c r="AI53">
        <f>Table716[[#This Row],[CFNM]]/Table716[[#This Row],[CAREA]]</f>
        <v>0.7865609112851778</v>
      </c>
      <c r="AJ53">
        <v>2.75176</v>
      </c>
      <c r="AK53">
        <f>(Table817[[#This Row],[time]]-2)*2</f>
        <v>1.50352</v>
      </c>
      <c r="AL53">
        <v>76.792100000000005</v>
      </c>
      <c r="AM53">
        <v>7.2704800000000001</v>
      </c>
      <c r="AN53">
        <f>Table817[[#This Row],[CFNM]]/Table817[[#This Row],[CAREA]]</f>
        <v>9.4677447289499825E-2</v>
      </c>
    </row>
    <row r="54" spans="1:40" x14ac:dyDescent="0.3">
      <c r="A54">
        <v>2.80444</v>
      </c>
      <c r="B54">
        <f>(Table110[[#This Row],[time]]-2)*2</f>
        <v>1.6088800000000001</v>
      </c>
      <c r="C54">
        <v>72.039100000000005</v>
      </c>
      <c r="D54">
        <v>46.636299999999999</v>
      </c>
      <c r="E54">
        <f>Table110[[#This Row],[CFNM]]/Table110[[#This Row],[CAREA]]</f>
        <v>0.64737482839180382</v>
      </c>
      <c r="F54">
        <v>2.80444</v>
      </c>
      <c r="G54">
        <f>(Table211[[#This Row],[time]]-2)*2</f>
        <v>1.6088800000000001</v>
      </c>
      <c r="H54">
        <v>42.040999999999997</v>
      </c>
      <c r="I54">
        <v>6.44149E-4</v>
      </c>
      <c r="J54">
        <f>Table211[[#This Row],[CFNM]]/Table211[[#This Row],[CAREA]]</f>
        <v>1.5321923836255086E-5</v>
      </c>
      <c r="K54">
        <v>2.80444</v>
      </c>
      <c r="L54">
        <f>(Table312[[#This Row],[time]]-2)*2</f>
        <v>1.6088800000000001</v>
      </c>
      <c r="M54">
        <v>77.3262</v>
      </c>
      <c r="N54">
        <v>39.1526</v>
      </c>
      <c r="O54">
        <f>Table312[[#This Row],[CFNM]]/Table312[[#This Row],[CAREA]]</f>
        <v>0.5063303252972472</v>
      </c>
      <c r="P54">
        <v>2.80444</v>
      </c>
      <c r="Q54">
        <f>(Table413[[#This Row],[time]]-2)*2</f>
        <v>1.6088800000000001</v>
      </c>
      <c r="R54">
        <v>58.283099999999997</v>
      </c>
      <c r="S54">
        <v>1.1280699999999999E-3</v>
      </c>
      <c r="T54">
        <f>Table413[[#This Row],[CFNM]]/Table413[[#This Row],[CAREA]]</f>
        <v>1.935501028600057E-5</v>
      </c>
      <c r="U54">
        <v>2.80444</v>
      </c>
      <c r="V54">
        <f>(Table514[[#This Row],[time]]-2)*2</f>
        <v>1.6088800000000001</v>
      </c>
      <c r="W54">
        <v>61.697899999999997</v>
      </c>
      <c r="X54">
        <v>46.589599999999997</v>
      </c>
      <c r="Y54">
        <f>Table514[[#This Row],[CFNM]]/Table514[[#This Row],[CAREA]]</f>
        <v>0.75512456663841065</v>
      </c>
      <c r="Z54">
        <v>2.80444</v>
      </c>
      <c r="AA54">
        <f>(Table615[[#This Row],[time]]-2)*2</f>
        <v>1.6088800000000001</v>
      </c>
      <c r="AB54">
        <v>90.021000000000001</v>
      </c>
      <c r="AC54">
        <v>5.8986299999999998</v>
      </c>
      <c r="AD54">
        <f>Table615[[#This Row],[CFNM]]/Table615[[#This Row],[CAREA]]</f>
        <v>6.552504415636351E-2</v>
      </c>
      <c r="AE54">
        <v>2.80444</v>
      </c>
      <c r="AF54">
        <f>(Table716[[#This Row],[time]]-2)*2</f>
        <v>1.6088800000000001</v>
      </c>
      <c r="AG54">
        <v>75.8001</v>
      </c>
      <c r="AH54">
        <v>61.427999999999997</v>
      </c>
      <c r="AI54">
        <f>Table716[[#This Row],[CFNM]]/Table716[[#This Row],[CAREA]]</f>
        <v>0.81039470924180834</v>
      </c>
      <c r="AJ54">
        <v>2.80444</v>
      </c>
      <c r="AK54">
        <f>(Table817[[#This Row],[time]]-2)*2</f>
        <v>1.6088800000000001</v>
      </c>
      <c r="AL54">
        <v>76.383600000000001</v>
      </c>
      <c r="AM54">
        <v>6.8309600000000001</v>
      </c>
      <c r="AN54">
        <f>Table817[[#This Row],[CFNM]]/Table817[[#This Row],[CAREA]]</f>
        <v>8.9429668148660185E-2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70.866600000000005</v>
      </c>
      <c r="D55">
        <v>48.847099999999998</v>
      </c>
      <c r="E55">
        <f>Table110[[#This Row],[CFNM]]/Table110[[#This Row],[CAREA]]</f>
        <v>0.68928239819604709</v>
      </c>
      <c r="F55">
        <v>2.8583699999999999</v>
      </c>
      <c r="G55">
        <f>(Table211[[#This Row],[time]]-2)*2</f>
        <v>1.7167399999999997</v>
      </c>
      <c r="H55">
        <v>36.027299999999997</v>
      </c>
      <c r="I55">
        <v>4.88789E-4</v>
      </c>
      <c r="J55">
        <f>Table211[[#This Row],[CFNM]]/Table211[[#This Row],[CAREA]]</f>
        <v>1.356718377452654E-5</v>
      </c>
      <c r="K55">
        <v>2.8583699999999999</v>
      </c>
      <c r="L55">
        <f>(Table312[[#This Row],[time]]-2)*2</f>
        <v>1.7167399999999997</v>
      </c>
      <c r="M55">
        <v>76.778999999999996</v>
      </c>
      <c r="N55">
        <v>41.1999</v>
      </c>
      <c r="O55">
        <f>Table312[[#This Row],[CFNM]]/Table312[[#This Row],[CAREA]]</f>
        <v>0.53660375884030787</v>
      </c>
      <c r="P55">
        <v>2.8583699999999999</v>
      </c>
      <c r="Q55">
        <f>(Table413[[#This Row],[time]]-2)*2</f>
        <v>1.7167399999999997</v>
      </c>
      <c r="R55">
        <v>48.191299999999998</v>
      </c>
      <c r="S55">
        <v>9.7200699999999999E-4</v>
      </c>
      <c r="T55">
        <f>Table413[[#This Row],[CFNM]]/Table413[[#This Row],[CAREA]]</f>
        <v>2.0169760931952447E-5</v>
      </c>
      <c r="U55">
        <v>2.8583699999999999</v>
      </c>
      <c r="V55">
        <f>(Table514[[#This Row],[time]]-2)*2</f>
        <v>1.7167399999999997</v>
      </c>
      <c r="W55">
        <v>60.770299999999999</v>
      </c>
      <c r="X55">
        <v>49.454300000000003</v>
      </c>
      <c r="Y55">
        <f>Table514[[#This Row],[CFNM]]/Table514[[#This Row],[CAREA]]</f>
        <v>0.81379061811444087</v>
      </c>
      <c r="Z55">
        <v>2.8583699999999999</v>
      </c>
      <c r="AA55">
        <f>(Table615[[#This Row],[time]]-2)*2</f>
        <v>1.7167399999999997</v>
      </c>
      <c r="AB55">
        <v>89.221999999999994</v>
      </c>
      <c r="AC55">
        <v>5.0861400000000003</v>
      </c>
      <c r="AD55">
        <f>Table615[[#This Row],[CFNM]]/Table615[[#This Row],[CAREA]]</f>
        <v>5.7005447087041319E-2</v>
      </c>
      <c r="AE55">
        <v>2.8583699999999999</v>
      </c>
      <c r="AF55">
        <f>(Table716[[#This Row],[time]]-2)*2</f>
        <v>1.7167399999999997</v>
      </c>
      <c r="AG55">
        <v>74.9392</v>
      </c>
      <c r="AH55">
        <v>64.537599999999998</v>
      </c>
      <c r="AI55">
        <f>Table716[[#This Row],[CFNM]]/Table716[[#This Row],[CAREA]]</f>
        <v>0.86119947904434524</v>
      </c>
      <c r="AJ55">
        <v>2.8583699999999999</v>
      </c>
      <c r="AK55">
        <f>(Table817[[#This Row],[time]]-2)*2</f>
        <v>1.7167399999999997</v>
      </c>
      <c r="AL55">
        <v>75.591999999999999</v>
      </c>
      <c r="AM55">
        <v>5.9787800000000004</v>
      </c>
      <c r="AN55">
        <f>Table817[[#This Row],[CFNM]]/Table817[[#This Row],[CAREA]]</f>
        <v>7.9092761138744846E-2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70.213700000000003</v>
      </c>
      <c r="D56">
        <v>50.356400000000001</v>
      </c>
      <c r="E56">
        <f>Table110[[#This Row],[CFNM]]/Table110[[#This Row],[CAREA]]</f>
        <v>0.7171876713518871</v>
      </c>
      <c r="F56">
        <v>2.9134199999999999</v>
      </c>
      <c r="G56">
        <f>(Table211[[#This Row],[time]]-2)*2</f>
        <v>1.8268399999999998</v>
      </c>
      <c r="H56">
        <v>30.433599999999998</v>
      </c>
      <c r="I56">
        <v>3.99923E-4</v>
      </c>
      <c r="J56">
        <f>Table211[[#This Row],[CFNM]]/Table211[[#This Row],[CAREA]]</f>
        <v>1.3140837758267178E-5</v>
      </c>
      <c r="K56">
        <v>2.9134199999999999</v>
      </c>
      <c r="L56">
        <f>(Table312[[#This Row],[time]]-2)*2</f>
        <v>1.8268399999999998</v>
      </c>
      <c r="M56">
        <v>76.334500000000006</v>
      </c>
      <c r="N56">
        <v>42.641199999999998</v>
      </c>
      <c r="O56">
        <f>Table312[[#This Row],[CFNM]]/Table312[[#This Row],[CAREA]]</f>
        <v>0.5586098029069424</v>
      </c>
      <c r="P56">
        <v>2.9134199999999999</v>
      </c>
      <c r="Q56">
        <f>(Table413[[#This Row],[time]]-2)*2</f>
        <v>1.8268399999999998</v>
      </c>
      <c r="R56">
        <v>44.987699999999997</v>
      </c>
      <c r="S56">
        <v>8.7393400000000004E-4</v>
      </c>
      <c r="T56">
        <f>Table413[[#This Row],[CFNM]]/Table413[[#This Row],[CAREA]]</f>
        <v>1.9426065346750336E-5</v>
      </c>
      <c r="U56">
        <v>2.9134199999999999</v>
      </c>
      <c r="V56">
        <f>(Table514[[#This Row],[time]]-2)*2</f>
        <v>1.8268399999999998</v>
      </c>
      <c r="W56">
        <v>60.141300000000001</v>
      </c>
      <c r="X56">
        <v>51.488500000000002</v>
      </c>
      <c r="Y56">
        <f>Table514[[#This Row],[CFNM]]/Table514[[#This Row],[CAREA]]</f>
        <v>0.85612549113504366</v>
      </c>
      <c r="Z56">
        <v>2.9134199999999999</v>
      </c>
      <c r="AA56">
        <f>(Table615[[#This Row],[time]]-2)*2</f>
        <v>1.8268399999999998</v>
      </c>
      <c r="AB56">
        <v>88.402799999999999</v>
      </c>
      <c r="AC56">
        <v>4.58643</v>
      </c>
      <c r="AD56">
        <f>Table615[[#This Row],[CFNM]]/Table615[[#This Row],[CAREA]]</f>
        <v>5.1881049016546985E-2</v>
      </c>
      <c r="AE56">
        <v>2.9134199999999999</v>
      </c>
      <c r="AF56">
        <f>(Table716[[#This Row],[time]]-2)*2</f>
        <v>1.8268399999999998</v>
      </c>
      <c r="AG56">
        <v>74.527000000000001</v>
      </c>
      <c r="AH56">
        <v>66.648099999999999</v>
      </c>
      <c r="AI56">
        <f>Table716[[#This Row],[CFNM]]/Table716[[#This Row],[CAREA]]</f>
        <v>0.89428126719175594</v>
      </c>
      <c r="AJ56">
        <v>2.9134199999999999</v>
      </c>
      <c r="AK56">
        <f>(Table817[[#This Row],[time]]-2)*2</f>
        <v>1.8268399999999998</v>
      </c>
      <c r="AL56">
        <v>74.973299999999995</v>
      </c>
      <c r="AM56">
        <v>5.4010300000000004</v>
      </c>
      <c r="AN56">
        <f>Table817[[#This Row],[CFNM]]/Table817[[#This Row],[CAREA]]</f>
        <v>7.203937935238279E-2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69.529700000000005</v>
      </c>
      <c r="D57">
        <v>51.4495</v>
      </c>
      <c r="E57">
        <f>Table110[[#This Row],[CFNM]]/Table110[[#This Row],[CAREA]]</f>
        <v>0.73996436055383519</v>
      </c>
      <c r="F57">
        <v>2.9619599999999999</v>
      </c>
      <c r="G57">
        <f>(Table211[[#This Row],[time]]-2)*2</f>
        <v>1.9239199999999999</v>
      </c>
      <c r="H57">
        <v>25.953600000000002</v>
      </c>
      <c r="I57">
        <v>3.4611700000000001E-4</v>
      </c>
      <c r="J57">
        <f>Table211[[#This Row],[CFNM]]/Table211[[#This Row],[CAREA]]</f>
        <v>1.3335991924049072E-5</v>
      </c>
      <c r="K57">
        <v>2.9619599999999999</v>
      </c>
      <c r="L57">
        <f>(Table312[[#This Row],[time]]-2)*2</f>
        <v>1.9239199999999999</v>
      </c>
      <c r="M57">
        <v>76.075500000000005</v>
      </c>
      <c r="N57">
        <v>43.627299999999998</v>
      </c>
      <c r="O57">
        <f>Table312[[#This Row],[CFNM]]/Table312[[#This Row],[CAREA]]</f>
        <v>0.57347372018586795</v>
      </c>
      <c r="P57">
        <v>2.9619599999999999</v>
      </c>
      <c r="Q57">
        <f>(Table413[[#This Row],[time]]-2)*2</f>
        <v>1.9239199999999999</v>
      </c>
      <c r="R57">
        <v>42.439900000000002</v>
      </c>
      <c r="S57">
        <v>8.1055099999999996E-4</v>
      </c>
      <c r="T57">
        <f>Table413[[#This Row],[CFNM]]/Table413[[#This Row],[CAREA]]</f>
        <v>1.9098796180009846E-5</v>
      </c>
      <c r="U57">
        <v>2.9619599999999999</v>
      </c>
      <c r="V57">
        <f>(Table514[[#This Row],[time]]-2)*2</f>
        <v>1.9239199999999999</v>
      </c>
      <c r="W57">
        <v>59.7074</v>
      </c>
      <c r="X57">
        <v>52.884999999999998</v>
      </c>
      <c r="Y57">
        <f>Table514[[#This Row],[CFNM]]/Table514[[#This Row],[CAREA]]</f>
        <v>0.88573610641227052</v>
      </c>
      <c r="Z57">
        <v>2.9619599999999999</v>
      </c>
      <c r="AA57">
        <f>(Table615[[#This Row],[time]]-2)*2</f>
        <v>1.9239199999999999</v>
      </c>
      <c r="AB57">
        <v>88.421999999999997</v>
      </c>
      <c r="AC57">
        <v>4.2662000000000004</v>
      </c>
      <c r="AD57">
        <f>Table615[[#This Row],[CFNM]]/Table615[[#This Row],[CAREA]]</f>
        <v>4.8248173531474071E-2</v>
      </c>
      <c r="AE57">
        <v>2.9619599999999999</v>
      </c>
      <c r="AF57">
        <f>(Table716[[#This Row],[time]]-2)*2</f>
        <v>1.9239199999999999</v>
      </c>
      <c r="AG57">
        <v>74.199700000000007</v>
      </c>
      <c r="AH57">
        <v>68.097200000000001</v>
      </c>
      <c r="AI57">
        <f>Table716[[#This Row],[CFNM]]/Table716[[#This Row],[CAREA]]</f>
        <v>0.9177557321660329</v>
      </c>
      <c r="AJ57">
        <v>2.9619599999999999</v>
      </c>
      <c r="AK57">
        <f>(Table817[[#This Row],[time]]-2)*2</f>
        <v>1.9239199999999999</v>
      </c>
      <c r="AL57">
        <v>74.531800000000004</v>
      </c>
      <c r="AM57">
        <v>4.9770300000000001</v>
      </c>
      <c r="AN57">
        <f>Table817[[#This Row],[CFNM]]/Table817[[#This Row],[CAREA]]</f>
        <v>6.6777268226448305E-2</v>
      </c>
    </row>
    <row r="58" spans="1:40" x14ac:dyDescent="0.3">
      <c r="A58">
        <v>3</v>
      </c>
      <c r="B58">
        <f>(Table110[[#This Row],[time]]-2)*2</f>
        <v>2</v>
      </c>
      <c r="C58">
        <v>68.998500000000007</v>
      </c>
      <c r="D58">
        <v>52.873399999999997</v>
      </c>
      <c r="E58">
        <f>Table110[[#This Row],[CFNM]]/Table110[[#This Row],[CAREA]]</f>
        <v>0.76629781806850861</v>
      </c>
      <c r="F58">
        <v>3</v>
      </c>
      <c r="G58">
        <f>(Table211[[#This Row],[time]]-2)*2</f>
        <v>2</v>
      </c>
      <c r="H58">
        <v>24.1267</v>
      </c>
      <c r="I58">
        <v>2.9040899999999999E-4</v>
      </c>
      <c r="J58">
        <f>Table211[[#This Row],[CFNM]]/Table211[[#This Row],[CAREA]]</f>
        <v>1.2036830565307316E-5</v>
      </c>
      <c r="K58">
        <v>3</v>
      </c>
      <c r="L58">
        <f>(Table312[[#This Row],[time]]-2)*2</f>
        <v>2</v>
      </c>
      <c r="M58">
        <v>75.840999999999994</v>
      </c>
      <c r="N58">
        <v>44.819000000000003</v>
      </c>
      <c r="O58">
        <f>Table312[[#This Row],[CFNM]]/Table312[[#This Row],[CAREA]]</f>
        <v>0.59096003480966763</v>
      </c>
      <c r="P58">
        <v>3</v>
      </c>
      <c r="Q58">
        <f>(Table413[[#This Row],[time]]-2)*2</f>
        <v>2</v>
      </c>
      <c r="R58">
        <v>38.174199999999999</v>
      </c>
      <c r="S58">
        <v>7.3267600000000003E-4</v>
      </c>
      <c r="T58">
        <f>Table413[[#This Row],[CFNM]]/Table413[[#This Row],[CAREA]]</f>
        <v>1.9192962786384524E-5</v>
      </c>
      <c r="U58">
        <v>3</v>
      </c>
      <c r="V58">
        <f>(Table514[[#This Row],[time]]-2)*2</f>
        <v>2</v>
      </c>
      <c r="W58">
        <v>59.145499999999998</v>
      </c>
      <c r="X58">
        <v>54.603900000000003</v>
      </c>
      <c r="Y58">
        <f>Table514[[#This Row],[CFNM]]/Table514[[#This Row],[CAREA]]</f>
        <v>0.9232130931347271</v>
      </c>
      <c r="Z58">
        <v>3</v>
      </c>
      <c r="AA58">
        <f>(Table615[[#This Row],[time]]-2)*2</f>
        <v>2</v>
      </c>
      <c r="AB58">
        <v>88.087400000000002</v>
      </c>
      <c r="AC58">
        <v>3.8541300000000001</v>
      </c>
      <c r="AD58">
        <f>Table615[[#This Row],[CFNM]]/Table615[[#This Row],[CAREA]]</f>
        <v>4.3753476660680191E-2</v>
      </c>
      <c r="AE58">
        <v>3</v>
      </c>
      <c r="AF58">
        <f>(Table716[[#This Row],[time]]-2)*2</f>
        <v>2</v>
      </c>
      <c r="AG58">
        <v>73.815100000000001</v>
      </c>
      <c r="AH58">
        <v>69.885000000000005</v>
      </c>
      <c r="AI58">
        <f>Table716[[#This Row],[CFNM]]/Table716[[#This Row],[CAREA]]</f>
        <v>0.94675750625549515</v>
      </c>
      <c r="AJ58">
        <v>3</v>
      </c>
      <c r="AK58">
        <f>(Table817[[#This Row],[time]]-2)*2</f>
        <v>2</v>
      </c>
      <c r="AL58">
        <v>74.098699999999994</v>
      </c>
      <c r="AM58">
        <v>4.4363400000000004</v>
      </c>
      <c r="AN58">
        <f>Table817[[#This Row],[CFNM]]/Table817[[#This Row],[CAREA]]</f>
        <v>5.9870685990442485E-2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757D3-3E0E-4FCC-BC4C-35390C81B8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33EEB-B5AD-428D-AA5D-92028264E0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16BA70E-8B6D-4DC9-B916-06865242E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2020-09-25T00:26:20Z</dcterms:created>
  <dcterms:modified xsi:type="dcterms:W3CDTF">2021-01-12T00:35:53Z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