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-420" windowWidth="19395" windowHeight="11655"/>
  </bookViews>
  <sheets>
    <sheet name="請求書" sheetId="1" r:id="rId1"/>
    <sheet name="注文書2" sheetId="2" r:id="rId2"/>
    <sheet name="グラフ" sheetId="3" r:id="rId3"/>
  </sheets>
  <definedNames>
    <definedName name="〒">請求書!$G$4</definedName>
    <definedName name="FAX">請求書!$G$9</definedName>
    <definedName name="TEL">請求書!$G$8</definedName>
    <definedName name="お買い上げ金額">注文書2!$H$35</definedName>
    <definedName name="会社名">請求書!$A$6</definedName>
    <definedName name="合計">注文書2!$H$39</definedName>
    <definedName name="支払条件">請求書!$B$12</definedName>
    <definedName name="自分の会社名">請求書!$G$6</definedName>
    <definedName name="住所" localSheetId="1">注文書2!$C$5</definedName>
    <definedName name="住所2">請求書!$G$5</definedName>
    <definedName name="消費税">注文書2!$H$38</definedName>
    <definedName name="税前合計">注文書2!$H$37</definedName>
    <definedName name="担当">請求書!$G$11</definedName>
    <definedName name="電話番号">注文書2!$C$6</definedName>
    <definedName name="日付">請求書!$H$3</definedName>
    <definedName name="納入期日">請求書!$B$10</definedName>
    <definedName name="納入場所">請求書!$B$11</definedName>
    <definedName name="配送料">注文書2!$H$36</definedName>
    <definedName name="備考">請求書!$A$39:$J$43</definedName>
    <definedName name="名前">注文書2!$C$3</definedName>
    <definedName name="明細">請求書!$A$18:$J$32</definedName>
    <definedName name="明細2" localSheetId="1">注文書2!$B$15:$H$34</definedName>
    <definedName name="有効期限">請求書!$B$13</definedName>
    <definedName name="郵便番号">注文書2!$D$4</definedName>
  </definedNames>
  <calcPr calcId="125725"/>
</workbook>
</file>

<file path=xl/calcChain.xml><?xml version="1.0" encoding="utf-8"?>
<calcChain xmlns="http://schemas.openxmlformats.org/spreadsheetml/2006/main">
  <c r="I34" i="1"/>
  <c r="B13"/>
  <c r="B10"/>
  <c r="H34" i="2"/>
  <c r="G34"/>
  <c r="C34"/>
  <c r="H33"/>
  <c r="G33"/>
  <c r="C33"/>
  <c r="H32"/>
  <c r="G32"/>
  <c r="C32"/>
  <c r="H31"/>
  <c r="G31"/>
  <c r="C31"/>
  <c r="H30"/>
  <c r="G30"/>
  <c r="C30"/>
  <c r="H29"/>
  <c r="G29"/>
  <c r="C29"/>
  <c r="H28"/>
  <c r="G28"/>
  <c r="C28"/>
  <c r="H27"/>
  <c r="G27"/>
  <c r="C27"/>
  <c r="H26"/>
  <c r="G26"/>
  <c r="C26"/>
  <c r="H25"/>
  <c r="G25"/>
  <c r="C25"/>
  <c r="H24"/>
  <c r="G24"/>
  <c r="C24"/>
  <c r="H23"/>
  <c r="G23"/>
  <c r="C23"/>
  <c r="H22"/>
  <c r="G22"/>
  <c r="C22"/>
  <c r="H21"/>
  <c r="G21"/>
  <c r="C21"/>
  <c r="H20"/>
  <c r="G20"/>
  <c r="C20"/>
  <c r="H19"/>
  <c r="G19"/>
  <c r="C19"/>
  <c r="H18"/>
  <c r="G18"/>
  <c r="C18"/>
  <c r="H17"/>
  <c r="G17"/>
  <c r="C17"/>
  <c r="G16"/>
  <c r="H16" s="1"/>
  <c r="C16"/>
  <c r="H15"/>
  <c r="G15"/>
  <c r="C15"/>
  <c r="I32" i="1"/>
  <c r="I31"/>
  <c r="I30"/>
  <c r="I29"/>
  <c r="I28"/>
  <c r="I27"/>
  <c r="I26"/>
  <c r="I25"/>
  <c r="I24"/>
  <c r="I23"/>
  <c r="I22"/>
  <c r="I21"/>
  <c r="I20"/>
  <c r="I19"/>
  <c r="I18"/>
  <c r="I33" s="1"/>
  <c r="H3"/>
  <c r="H35" i="2" l="1"/>
  <c r="I35" i="1"/>
  <c r="B15" s="1"/>
  <c r="H36" i="2" l="1"/>
  <c r="H37"/>
  <c r="H38" l="1"/>
  <c r="H39"/>
</calcChain>
</file>

<file path=xl/comments1.xml><?xml version="1.0" encoding="utf-8"?>
<comments xmlns="http://schemas.openxmlformats.org/spreadsheetml/2006/main">
  <authors>
    <author>k-shunji</author>
  </authors>
  <commentList>
    <comment ref="G13" authorId="0">
      <text>
        <r>
          <rPr>
            <b/>
            <sz val="9"/>
            <color indexed="81"/>
            <rFont val="ＭＳ Ｐゴシック"/>
            <family val="3"/>
            <charset val="128"/>
          </rPr>
          <t>k-shunji:</t>
        </r>
        <r>
          <rPr>
            <sz val="9"/>
            <color indexed="81"/>
            <rFont val="ＭＳ Ｐゴシック"/>
            <family val="3"/>
            <charset val="128"/>
          </rPr>
          <t xml:space="preserve">
Stamp there</t>
        </r>
      </text>
    </comment>
  </commentList>
</comments>
</file>

<file path=xl/sharedStrings.xml><?xml version="1.0" encoding="utf-8"?>
<sst xmlns="http://schemas.openxmlformats.org/spreadsheetml/2006/main" count="161" uniqueCount="152">
  <si>
    <t>御　見　積　書</t>
    <rPh sb="0" eb="1">
      <t>オ</t>
    </rPh>
    <rPh sb="2" eb="3">
      <t>ケン</t>
    </rPh>
    <rPh sb="4" eb="5">
      <t>セキ</t>
    </rPh>
    <rPh sb="6" eb="7">
      <t>ショ</t>
    </rPh>
    <phoneticPr fontId="3"/>
  </si>
  <si>
    <t>ABC株式会社</t>
    <rPh sb="3" eb="7">
      <t>カブシキガイシャ</t>
    </rPh>
    <phoneticPr fontId="3"/>
  </si>
  <si>
    <t>御中</t>
  </si>
  <si>
    <t>下記の通り御見積申し上げます。</t>
    <rPh sb="5" eb="8">
      <t>オミツ</t>
    </rPh>
    <phoneticPr fontId="3"/>
  </si>
  <si>
    <t>納入期日</t>
    <rPh sb="0" eb="2">
      <t>ノウニュウ</t>
    </rPh>
    <rPh sb="2" eb="4">
      <t>キジツ</t>
    </rPh>
    <phoneticPr fontId="3"/>
  </si>
  <si>
    <t>納入場所</t>
    <rPh sb="0" eb="2">
      <t>ノウニュウ</t>
    </rPh>
    <rPh sb="2" eb="4">
      <t>バショ</t>
    </rPh>
    <phoneticPr fontId="3"/>
  </si>
  <si>
    <t>支払条件</t>
    <rPh sb="0" eb="2">
      <t>シハラ</t>
    </rPh>
    <rPh sb="2" eb="4">
      <t>ジョウケン</t>
    </rPh>
    <phoneticPr fontId="3"/>
  </si>
  <si>
    <t>有効期限</t>
    <rPh sb="0" eb="2">
      <t>ユウコウ</t>
    </rPh>
    <rPh sb="2" eb="4">
      <t>キゲン</t>
    </rPh>
    <phoneticPr fontId="3"/>
  </si>
  <si>
    <t>合計金額</t>
    <rPh sb="0" eb="2">
      <t>ゴウケイ</t>
    </rPh>
    <rPh sb="2" eb="4">
      <t>キンガク</t>
    </rPh>
    <phoneticPr fontId="3"/>
  </si>
  <si>
    <t>(商品番号等）</t>
    <rPh sb="1" eb="3">
      <t>ショウヒン</t>
    </rPh>
    <rPh sb="3" eb="5">
      <t>バンゴウ</t>
    </rPh>
    <rPh sb="5" eb="6">
      <t>ナド</t>
    </rPh>
    <phoneticPr fontId="3"/>
  </si>
  <si>
    <t>品名</t>
    <rPh sb="0" eb="2">
      <t>ヒンメイ</t>
    </rPh>
    <phoneticPr fontId="3"/>
  </si>
  <si>
    <t>数量</t>
    <rPh sb="0" eb="2">
      <t>スウリョウ</t>
    </rPh>
    <phoneticPr fontId="3"/>
  </si>
  <si>
    <t>単価</t>
    <rPh sb="0" eb="2">
      <t>タンカ</t>
    </rPh>
    <phoneticPr fontId="3"/>
  </si>
  <si>
    <t>金額</t>
    <rPh sb="0" eb="2">
      <t>キンガク</t>
    </rPh>
    <phoneticPr fontId="3"/>
  </si>
  <si>
    <t>備考</t>
    <rPh sb="0" eb="2">
      <t>ビコウ</t>
    </rPh>
    <phoneticPr fontId="3"/>
  </si>
  <si>
    <t>aaa</t>
    <phoneticPr fontId="3"/>
  </si>
  <si>
    <t>AAA</t>
    <phoneticPr fontId="3"/>
  </si>
  <si>
    <t>bbb</t>
    <phoneticPr fontId="3"/>
  </si>
  <si>
    <t>BBB</t>
    <phoneticPr fontId="3"/>
  </si>
  <si>
    <t>ccc</t>
    <phoneticPr fontId="3"/>
  </si>
  <si>
    <t>CCC</t>
    <phoneticPr fontId="3"/>
  </si>
  <si>
    <t>ddd</t>
    <phoneticPr fontId="3"/>
  </si>
  <si>
    <t>DDD</t>
    <phoneticPr fontId="3"/>
  </si>
  <si>
    <t>eee</t>
    <phoneticPr fontId="3"/>
  </si>
  <si>
    <t>EEE</t>
    <phoneticPr fontId="3"/>
  </si>
  <si>
    <t>小計</t>
    <rPh sb="0" eb="2">
      <t>ショウケイ</t>
    </rPh>
    <phoneticPr fontId="3"/>
  </si>
  <si>
    <t>消費税</t>
    <rPh sb="0" eb="3">
      <t>ショウヒゼイ</t>
    </rPh>
    <phoneticPr fontId="3"/>
  </si>
  <si>
    <t>合計</t>
    <rPh sb="0" eb="2">
      <t>ゴウケイ</t>
    </rPh>
    <phoneticPr fontId="3"/>
  </si>
  <si>
    <t>注     文     書</t>
    <rPh sb="0" eb="1">
      <t>チュウ</t>
    </rPh>
    <rPh sb="6" eb="7">
      <t>ブン</t>
    </rPh>
    <rPh sb="12" eb="13">
      <t>ショ</t>
    </rPh>
    <phoneticPr fontId="3"/>
  </si>
  <si>
    <r>
      <t xml:space="preserve">     * 下の注文書に</t>
    </r>
    <r>
      <rPr>
        <sz val="8"/>
        <color indexed="10"/>
        <rFont val="ＭＳ Ｐゴシック"/>
        <family val="3"/>
        <charset val="128"/>
      </rPr>
      <t>商品コード</t>
    </r>
    <r>
      <rPr>
        <sz val="8"/>
        <rFont val="ＭＳ Ｐゴシック"/>
        <family val="3"/>
        <charset val="128"/>
      </rPr>
      <t>と</t>
    </r>
    <r>
      <rPr>
        <sz val="8"/>
        <color indexed="10"/>
        <rFont val="ＭＳ Ｐゴシック"/>
        <family val="3"/>
        <charset val="128"/>
      </rPr>
      <t>数量</t>
    </r>
    <r>
      <rPr>
        <sz val="8"/>
        <rFont val="ＭＳ Ｐゴシック"/>
        <family val="3"/>
        <charset val="128"/>
      </rPr>
      <t>をご記入、印刷の上、弊社担当セールスに
        お渡しいただくか、</t>
    </r>
    <r>
      <rPr>
        <b/>
        <sz val="8"/>
        <color indexed="10"/>
        <rFont val="ＭＳ Ｐゴシック"/>
        <family val="3"/>
        <charset val="128"/>
      </rPr>
      <t>0xx-xxx-xxxx</t>
    </r>
    <r>
      <rPr>
        <sz val="8"/>
        <rFont val="ＭＳ Ｐゴシック"/>
        <family val="3"/>
        <charset val="128"/>
      </rPr>
      <t xml:space="preserve"> にファックスにてご送信ください。</t>
    </r>
    <rPh sb="7" eb="8">
      <t>シタ</t>
    </rPh>
    <rPh sb="9" eb="12">
      <t>チュウモンショ</t>
    </rPh>
    <rPh sb="13" eb="15">
      <t>ショウヒン</t>
    </rPh>
    <rPh sb="19" eb="21">
      <t>スウリョウ</t>
    </rPh>
    <rPh sb="23" eb="25">
      <t>キニュウ</t>
    </rPh>
    <rPh sb="26" eb="28">
      <t>インサツ</t>
    </rPh>
    <rPh sb="29" eb="30">
      <t>ウエ</t>
    </rPh>
    <rPh sb="31" eb="33">
      <t>ヘイシャ</t>
    </rPh>
    <rPh sb="33" eb="35">
      <t>タントウ</t>
    </rPh>
    <rPh sb="50" eb="51">
      <t>ワタ</t>
    </rPh>
    <rPh sb="80" eb="82">
      <t>ソウシン</t>
    </rPh>
    <phoneticPr fontId="3"/>
  </si>
  <si>
    <t>商品
コード</t>
    <rPh sb="0" eb="2">
      <t>ショウヒン</t>
    </rPh>
    <phoneticPr fontId="3"/>
  </si>
  <si>
    <t>商品名</t>
    <rPh sb="0" eb="3">
      <t>ショウヒンメイ</t>
    </rPh>
    <phoneticPr fontId="3"/>
  </si>
  <si>
    <t>価格</t>
    <rPh sb="0" eb="2">
      <t>カカク</t>
    </rPh>
    <phoneticPr fontId="3"/>
  </si>
  <si>
    <t>001-01</t>
    <phoneticPr fontId="3"/>
  </si>
  <si>
    <t>清涼スカッシュ</t>
  </si>
  <si>
    <t>お名前</t>
    <rPh sb="1" eb="3">
      <t>ナマエ</t>
    </rPh>
    <phoneticPr fontId="3"/>
  </si>
  <si>
    <t>山田太郎</t>
  </si>
  <si>
    <t>001-02</t>
  </si>
  <si>
    <t>清涼レモン</t>
  </si>
  <si>
    <t>ご住所</t>
    <rPh sb="1" eb="3">
      <t>ジュウショ</t>
    </rPh>
    <phoneticPr fontId="3"/>
  </si>
  <si>
    <t>〒</t>
    <phoneticPr fontId="3"/>
  </si>
  <si>
    <t>222-0033</t>
  </si>
  <si>
    <t>002-01</t>
  </si>
  <si>
    <t>パルメザンチーズ</t>
  </si>
  <si>
    <t>東京都港区</t>
  </si>
  <si>
    <t>002-02</t>
  </si>
  <si>
    <t>フレッシュバター</t>
  </si>
  <si>
    <t>電話番号</t>
    <rPh sb="0" eb="2">
      <t>デンワ</t>
    </rPh>
    <rPh sb="2" eb="4">
      <t>バンゴウ</t>
    </rPh>
    <phoneticPr fontId="3"/>
  </si>
  <si>
    <t>xxx-xxxx</t>
  </si>
  <si>
    <t>002-03</t>
  </si>
  <si>
    <t>ライフマーガリン</t>
  </si>
  <si>
    <t>002-04</t>
  </si>
  <si>
    <t>ローカロリー牛乳</t>
  </si>
  <si>
    <r>
      <t xml:space="preserve">お届け先 </t>
    </r>
    <r>
      <rPr>
        <sz val="8"/>
        <rFont val="ＭＳ Ｐゴシック"/>
        <family val="3"/>
        <charset val="128"/>
      </rPr>
      <t>(ご注文者と異なる場合のみ下の欄に記入してください)</t>
    </r>
    <rPh sb="1" eb="2">
      <t>トド</t>
    </rPh>
    <rPh sb="3" eb="4">
      <t>サキ</t>
    </rPh>
    <phoneticPr fontId="3"/>
  </si>
  <si>
    <t>002-05</t>
  </si>
  <si>
    <t>ロッキーマウンテンチーズ</t>
  </si>
  <si>
    <t>003-01</t>
  </si>
  <si>
    <t>紅茶バー</t>
  </si>
  <si>
    <t>003-02</t>
  </si>
  <si>
    <t>チョコクリームアイス</t>
  </si>
  <si>
    <t>003-03</t>
  </si>
  <si>
    <t>バニラクリームアイス</t>
  </si>
  <si>
    <t>004-01</t>
  </si>
  <si>
    <t>極上ハム</t>
  </si>
  <si>
    <t>005-01</t>
  </si>
  <si>
    <t>ひび煎餅</t>
  </si>
  <si>
    <t>商品コード</t>
    <rPh sb="0" eb="2">
      <t>ショウヒン</t>
    </rPh>
    <phoneticPr fontId="3"/>
  </si>
  <si>
    <t>品   名</t>
    <rPh sb="0" eb="1">
      <t>シナ</t>
    </rPh>
    <rPh sb="4" eb="5">
      <t>メイ</t>
    </rPh>
    <phoneticPr fontId="3"/>
  </si>
  <si>
    <t>006-01</t>
  </si>
  <si>
    <t>魚肉ソーセージ</t>
  </si>
  <si>
    <t>001-01</t>
  </si>
  <si>
    <t>007-01</t>
  </si>
  <si>
    <t>モーニングマーガリン</t>
  </si>
  <si>
    <t>008-01</t>
  </si>
  <si>
    <t>アメリカンポーク</t>
  </si>
  <si>
    <t>008-02</t>
  </si>
  <si>
    <t>うす味ウインナー</t>
  </si>
  <si>
    <t>008-03</t>
  </si>
  <si>
    <t>ベター生ハム</t>
  </si>
  <si>
    <t>008-04</t>
  </si>
  <si>
    <t>ベタープレスハム</t>
  </si>
  <si>
    <t>008-05</t>
  </si>
  <si>
    <t>ベターローストハム</t>
  </si>
  <si>
    <t>009-01</t>
  </si>
  <si>
    <t>コアラクッキー</t>
  </si>
  <si>
    <t>010-01</t>
  </si>
  <si>
    <t>ゴールドマカロニ</t>
  </si>
  <si>
    <t>011-01</t>
  </si>
  <si>
    <t>うまい素</t>
  </si>
  <si>
    <t>011-02</t>
  </si>
  <si>
    <t>だしかつお</t>
  </si>
  <si>
    <t>011-03</t>
  </si>
  <si>
    <t>だしこんぶ</t>
  </si>
  <si>
    <t>011-04</t>
  </si>
  <si>
    <t>特製和風醤油</t>
  </si>
  <si>
    <t>011-05</t>
  </si>
  <si>
    <t>のり山椒</t>
  </si>
  <si>
    <t>012-01</t>
  </si>
  <si>
    <t>生うどん</t>
  </si>
  <si>
    <t>012-02</t>
  </si>
  <si>
    <t>生そば</t>
  </si>
  <si>
    <t>013-01</t>
  </si>
  <si>
    <t>なまからし</t>
  </si>
  <si>
    <t>013-02</t>
  </si>
  <si>
    <t>なましょうが</t>
  </si>
  <si>
    <t>013-03</t>
  </si>
  <si>
    <t>なまわさび</t>
  </si>
  <si>
    <t>014-01</t>
  </si>
  <si>
    <t>アメリカン ポテト クラッカー</t>
  </si>
  <si>
    <t>014-02</t>
  </si>
  <si>
    <t>インドカレーパン</t>
  </si>
  <si>
    <t>お 買 い 上 げ 金 額</t>
    <rPh sb="2" eb="3">
      <t>カ</t>
    </rPh>
    <rPh sb="6" eb="7">
      <t>ア</t>
    </rPh>
    <rPh sb="10" eb="11">
      <t>カネ</t>
    </rPh>
    <rPh sb="12" eb="13">
      <t>ガク</t>
    </rPh>
    <phoneticPr fontId="3"/>
  </si>
  <si>
    <t>014-03</t>
  </si>
  <si>
    <t>小倉あんぱん</t>
  </si>
  <si>
    <r>
      <t>配   送   料</t>
    </r>
    <r>
      <rPr>
        <sz val="8"/>
        <rFont val="ＭＳ Ｐゴシック"/>
        <family val="3"/>
        <charset val="128"/>
      </rPr>
      <t xml:space="preserve"> (お買い上げ1万円以上は無料!)</t>
    </r>
    <rPh sb="0" eb="1">
      <t>クバ</t>
    </rPh>
    <rPh sb="4" eb="5">
      <t>ソウ</t>
    </rPh>
    <rPh sb="8" eb="9">
      <t>リョウ</t>
    </rPh>
    <rPh sb="12" eb="13">
      <t>カ</t>
    </rPh>
    <rPh sb="14" eb="15">
      <t>ア</t>
    </rPh>
    <rPh sb="17" eb="21">
      <t>マンエンイジョウ</t>
    </rPh>
    <rPh sb="22" eb="24">
      <t>ムリョウ</t>
    </rPh>
    <phoneticPr fontId="3"/>
  </si>
  <si>
    <t>014-04</t>
  </si>
  <si>
    <t>じゃがチップス</t>
  </si>
  <si>
    <t>税  前  合  計</t>
    <rPh sb="0" eb="1">
      <t>ゼイ</t>
    </rPh>
    <rPh sb="3" eb="4">
      <t>マエ</t>
    </rPh>
    <rPh sb="6" eb="7">
      <t>ゴウ</t>
    </rPh>
    <rPh sb="9" eb="10">
      <t>ケイ</t>
    </rPh>
    <phoneticPr fontId="3"/>
  </si>
  <si>
    <t>014-05</t>
  </si>
  <si>
    <t>チーズあんぱん</t>
  </si>
  <si>
    <t>消  費  税</t>
    <rPh sb="0" eb="1">
      <t>ケ</t>
    </rPh>
    <rPh sb="3" eb="4">
      <t>ヒ</t>
    </rPh>
    <rPh sb="6" eb="7">
      <t>ゼイ</t>
    </rPh>
    <phoneticPr fontId="3"/>
  </si>
  <si>
    <t>014-06</t>
  </si>
  <si>
    <t>バナナミルクキャンディー</t>
  </si>
  <si>
    <t>合           計</t>
    <rPh sb="0" eb="1">
      <t>ゴウ</t>
    </rPh>
    <rPh sb="12" eb="13">
      <t>ケイ</t>
    </rPh>
    <phoneticPr fontId="3"/>
  </si>
  <si>
    <t>014-07</t>
  </si>
  <si>
    <t>メロンミルクキャンディー</t>
  </si>
  <si>
    <t>015-01</t>
  </si>
  <si>
    <t>ころもはんぺん</t>
  </si>
  <si>
    <t>015-02</t>
  </si>
  <si>
    <t>大陸サーモン</t>
  </si>
  <si>
    <t>015-03</t>
  </si>
  <si>
    <t>特選にぼし</t>
  </si>
  <si>
    <t>015-04</t>
  </si>
  <si>
    <t>本がつお特上</t>
  </si>
  <si>
    <t>016-01</t>
  </si>
  <si>
    <t>スライスカットチーズ</t>
  </si>
  <si>
    <t>017-01</t>
  </si>
  <si>
    <t>マイルドカレー</t>
  </si>
  <si>
    <t>018-01</t>
  </si>
  <si>
    <t>オタル白ラベル</t>
  </si>
  <si>
    <t>A</t>
    <phoneticPr fontId="3"/>
  </si>
  <si>
    <t>B</t>
    <phoneticPr fontId="3"/>
  </si>
  <si>
    <t>C</t>
    <phoneticPr fontId="3"/>
  </si>
  <si>
    <t>D</t>
    <phoneticPr fontId="3"/>
  </si>
  <si>
    <t>E</t>
    <phoneticPr fontId="3"/>
  </si>
  <si>
    <t>〒150-0013</t>
    <phoneticPr fontId="3"/>
  </si>
  <si>
    <t>東京都 渋谷区 恵比寿 1-19-15 7F</t>
    <phoneticPr fontId="3"/>
  </si>
  <si>
    <t>株式会社フレクト</t>
    <rPh sb="0" eb="4">
      <t>カブシキガイシャ</t>
    </rPh>
    <phoneticPr fontId="3"/>
  </si>
  <si>
    <t>TEL： 03-5793-5640</t>
    <phoneticPr fontId="3"/>
  </si>
  <si>
    <t>FAX ：03-5793-5641</t>
    <phoneticPr fontId="3"/>
  </si>
  <si>
    <t>担当： 黒川 幸治</t>
    <rPh sb="0" eb="2">
      <t>タントウ</t>
    </rPh>
    <phoneticPr fontId="3"/>
  </si>
  <si>
    <t>テストです。</t>
    <phoneticPr fontId="3"/>
  </si>
</sst>
</file>

<file path=xl/styles.xml><?xml version="1.0" encoding="utf-8"?>
<styleSheet xmlns="http://schemas.openxmlformats.org/spreadsheetml/2006/main">
  <numFmts count="4">
    <numFmt numFmtId="6" formatCode="&quot;¥&quot;#,##0;[Red]&quot;¥&quot;\-#,##0"/>
    <numFmt numFmtId="176" formatCode="yyyy&quot;年&quot;m&quot;月&quot;d&quot;日&quot;;@"/>
    <numFmt numFmtId="177" formatCode="&quot;¥&quot;#,##0;[Red]&quot;¥&quot;#,##0"/>
    <numFmt numFmtId="178" formatCode="0_ "/>
  </numFmts>
  <fonts count="1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22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3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20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color indexed="10"/>
      <name val="ＭＳ Ｐゴシック"/>
      <family val="3"/>
      <charset val="128"/>
    </font>
    <font>
      <b/>
      <sz val="8"/>
      <color indexed="10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38" fontId="1" fillId="0" borderId="0" applyFont="0" applyFill="0" applyBorder="0" applyAlignment="0" applyProtection="0"/>
  </cellStyleXfs>
  <cellXfs count="151">
    <xf numFmtId="0" fontId="0" fillId="0" borderId="0" xfId="0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0" xfId="0" applyFont="1" applyBorder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NumberFormat="1" applyBorder="1" applyAlignment="1">
      <alignment vertical="center"/>
    </xf>
    <xf numFmtId="178" fontId="0" fillId="0" borderId="8" xfId="0" applyNumberFormat="1" applyBorder="1" applyAlignment="1">
      <alignment vertical="center"/>
    </xf>
    <xf numFmtId="3" fontId="0" fillId="0" borderId="8" xfId="0" applyNumberFormat="1" applyBorder="1" applyAlignment="1">
      <alignment vertical="center"/>
    </xf>
    <xf numFmtId="14" fontId="0" fillId="0" borderId="8" xfId="0" applyNumberFormat="1" applyBorder="1" applyAlignment="1">
      <alignment vertical="center"/>
    </xf>
    <xf numFmtId="0" fontId="0" fillId="0" borderId="10" xfId="0" applyNumberFormat="1" applyBorder="1" applyAlignment="1">
      <alignment vertical="center"/>
    </xf>
    <xf numFmtId="178" fontId="0" fillId="0" borderId="10" xfId="0" applyNumberFormat="1" applyBorder="1" applyAlignment="1">
      <alignment vertical="center"/>
    </xf>
    <xf numFmtId="3" fontId="0" fillId="0" borderId="10" xfId="0" applyNumberFormat="1" applyBorder="1" applyAlignment="1">
      <alignment vertical="center"/>
    </xf>
    <xf numFmtId="0" fontId="0" fillId="0" borderId="0" xfId="0" applyNumberFormat="1" applyBorder="1" applyAlignment="1">
      <alignment vertical="center"/>
    </xf>
    <xf numFmtId="178" fontId="0" fillId="0" borderId="0" xfId="0" applyNumberFormat="1" applyBorder="1" applyAlignment="1">
      <alignment vertical="center"/>
    </xf>
    <xf numFmtId="0" fontId="0" fillId="2" borderId="11" xfId="0" applyNumberFormat="1" applyFill="1" applyBorder="1" applyAlignment="1">
      <alignment vertical="center"/>
    </xf>
    <xf numFmtId="0" fontId="0" fillId="2" borderId="8" xfId="0" applyNumberFormat="1" applyFill="1" applyBorder="1" applyAlignment="1">
      <alignment vertical="center"/>
    </xf>
    <xf numFmtId="0" fontId="8" fillId="0" borderId="0" xfId="0" applyFont="1">
      <alignment vertical="center"/>
    </xf>
    <xf numFmtId="0" fontId="0" fillId="0" borderId="0" xfId="1" applyFont="1"/>
    <xf numFmtId="0" fontId="5" fillId="3" borderId="21" xfId="1" applyFont="1" applyFill="1" applyBorder="1" applyAlignment="1">
      <alignment horizontal="center" vertical="center" wrapText="1"/>
    </xf>
    <xf numFmtId="0" fontId="5" fillId="3" borderId="22" xfId="1" applyFont="1" applyFill="1" applyBorder="1" applyAlignment="1">
      <alignment horizontal="center" vertical="center"/>
    </xf>
    <xf numFmtId="0" fontId="5" fillId="3" borderId="23" xfId="1" applyFont="1" applyFill="1" applyBorder="1" applyAlignment="1">
      <alignment horizontal="center" vertical="center"/>
    </xf>
    <xf numFmtId="0" fontId="5" fillId="0" borderId="24" xfId="1" applyFont="1" applyBorder="1"/>
    <xf numFmtId="0" fontId="5" fillId="0" borderId="25" xfId="1" applyFont="1" applyBorder="1"/>
    <xf numFmtId="38" fontId="5" fillId="0" borderId="26" xfId="2" applyFont="1" applyBorder="1"/>
    <xf numFmtId="0" fontId="5" fillId="0" borderId="30" xfId="1" applyFont="1" applyBorder="1"/>
    <xf numFmtId="0" fontId="5" fillId="0" borderId="8" xfId="1" applyFont="1" applyBorder="1"/>
    <xf numFmtId="38" fontId="5" fillId="0" borderId="31" xfId="2" applyFont="1" applyBorder="1"/>
    <xf numFmtId="0" fontId="0" fillId="0" borderId="12" xfId="1" applyFont="1" applyBorder="1"/>
    <xf numFmtId="0" fontId="0" fillId="0" borderId="9" xfId="1" applyFont="1" applyBorder="1"/>
    <xf numFmtId="38" fontId="0" fillId="0" borderId="9" xfId="1" applyNumberFormat="1" applyFont="1" applyBorder="1"/>
    <xf numFmtId="0" fontId="0" fillId="0" borderId="34" xfId="1" applyFont="1" applyBorder="1"/>
    <xf numFmtId="0" fontId="5" fillId="0" borderId="30" xfId="1" applyFont="1" applyFill="1" applyBorder="1"/>
    <xf numFmtId="0" fontId="15" fillId="4" borderId="21" xfId="1" applyFont="1" applyFill="1" applyBorder="1" applyAlignment="1">
      <alignment horizontal="center" vertical="center"/>
    </xf>
    <xf numFmtId="0" fontId="15" fillId="4" borderId="22" xfId="1" applyFont="1" applyFill="1" applyBorder="1" applyAlignment="1">
      <alignment horizontal="center" vertical="center"/>
    </xf>
    <xf numFmtId="0" fontId="15" fillId="4" borderId="45" xfId="1" applyFont="1" applyFill="1" applyBorder="1" applyAlignment="1">
      <alignment horizontal="center" vertical="center"/>
    </xf>
    <xf numFmtId="0" fontId="15" fillId="4" borderId="27" xfId="1" applyFont="1" applyFill="1" applyBorder="1"/>
    <xf numFmtId="0" fontId="0" fillId="0" borderId="24" xfId="1" applyFont="1" applyBorder="1" applyAlignment="1">
      <alignment horizontal="center"/>
    </xf>
    <xf numFmtId="0" fontId="0" fillId="0" borderId="25" xfId="1" applyFont="1" applyBorder="1"/>
    <xf numFmtId="38" fontId="0" fillId="3" borderId="25" xfId="2" applyFont="1" applyFill="1" applyBorder="1"/>
    <xf numFmtId="38" fontId="0" fillId="3" borderId="26" xfId="2" applyFont="1" applyFill="1" applyBorder="1"/>
    <xf numFmtId="0" fontId="15" fillId="4" borderId="48" xfId="1" applyFont="1" applyFill="1" applyBorder="1"/>
    <xf numFmtId="0" fontId="0" fillId="0" borderId="30" xfId="1" applyFont="1" applyBorder="1" applyAlignment="1">
      <alignment horizontal="center"/>
    </xf>
    <xf numFmtId="0" fontId="0" fillId="0" borderId="8" xfId="1" applyFont="1" applyBorder="1"/>
    <xf numFmtId="38" fontId="0" fillId="3" borderId="8" xfId="2" applyFont="1" applyFill="1" applyBorder="1"/>
    <xf numFmtId="38" fontId="0" fillId="3" borderId="31" xfId="2" applyFont="1" applyFill="1" applyBorder="1"/>
    <xf numFmtId="0" fontId="5" fillId="0" borderId="8" xfId="1" applyFont="1" applyFill="1" applyBorder="1"/>
    <xf numFmtId="0" fontId="15" fillId="4" borderId="37" xfId="1" applyFont="1" applyFill="1" applyBorder="1"/>
    <xf numFmtId="0" fontId="0" fillId="0" borderId="51" xfId="1" applyFont="1" applyBorder="1" applyAlignment="1">
      <alignment horizontal="center"/>
    </xf>
    <xf numFmtId="0" fontId="0" fillId="0" borderId="52" xfId="1" applyFont="1" applyBorder="1"/>
    <xf numFmtId="38" fontId="0" fillId="3" borderId="52" xfId="2" applyFont="1" applyFill="1" applyBorder="1"/>
    <xf numFmtId="38" fontId="0" fillId="3" borderId="53" xfId="2" applyFont="1" applyFill="1" applyBorder="1"/>
    <xf numFmtId="6" fontId="0" fillId="0" borderId="26" xfId="1" applyNumberFormat="1" applyFont="1" applyBorder="1" applyAlignment="1">
      <alignment vertical="center"/>
    </xf>
    <xf numFmtId="38" fontId="0" fillId="0" borderId="55" xfId="1" applyNumberFormat="1" applyFont="1" applyBorder="1" applyAlignment="1">
      <alignment horizontal="right" vertical="center"/>
    </xf>
    <xf numFmtId="6" fontId="0" fillId="3" borderId="56" xfId="1" applyNumberFormat="1" applyFont="1" applyFill="1" applyBorder="1" applyAlignment="1">
      <alignment vertical="center"/>
    </xf>
    <xf numFmtId="38" fontId="0" fillId="0" borderId="55" xfId="1" applyNumberFormat="1" applyFont="1" applyBorder="1" applyAlignment="1">
      <alignment vertical="center"/>
    </xf>
    <xf numFmtId="6" fontId="6" fillId="0" borderId="58" xfId="1" applyNumberFormat="1" applyFont="1" applyBorder="1" applyAlignment="1">
      <alignment vertical="center"/>
    </xf>
    <xf numFmtId="0" fontId="5" fillId="0" borderId="51" xfId="1" applyFont="1" applyBorder="1"/>
    <xf numFmtId="0" fontId="5" fillId="0" borderId="54" xfId="1" applyFont="1" applyFill="1" applyBorder="1"/>
    <xf numFmtId="38" fontId="5" fillId="0" borderId="55" xfId="2" applyFont="1" applyBorder="1"/>
    <xf numFmtId="0" fontId="0" fillId="0" borderId="15" xfId="0" applyBorder="1" applyAlignment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0" xfId="0" applyBorder="1" applyAlignment="1">
      <alignment vertical="center"/>
    </xf>
    <xf numFmtId="3" fontId="0" fillId="0" borderId="8" xfId="0" applyNumberFormat="1" applyBorder="1" applyAlignment="1">
      <alignment vertical="center"/>
    </xf>
    <xf numFmtId="0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0" xfId="0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0" fontId="1" fillId="0" borderId="7" xfId="0" applyFont="1" applyFill="1" applyBorder="1" applyAlignment="1">
      <alignment horizontal="right" vertical="center"/>
    </xf>
    <xf numFmtId="176" fontId="1" fillId="0" borderId="6" xfId="0" applyNumberFormat="1" applyFont="1" applyFill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1" fillId="0" borderId="9" xfId="0" applyFont="1" applyFill="1" applyBorder="1" applyAlignment="1">
      <alignment vertical="center"/>
    </xf>
    <xf numFmtId="177" fontId="7" fillId="0" borderId="1" xfId="0" applyNumberFormat="1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7" xfId="0" applyFill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51" xfId="1" applyFont="1" applyBorder="1" applyAlignment="1">
      <alignment vertical="distributed"/>
    </xf>
    <xf numFmtId="0" fontId="0" fillId="0" borderId="38" xfId="1" applyFont="1" applyBorder="1" applyAlignment="1">
      <alignment vertical="distributed"/>
    </xf>
    <xf numFmtId="0" fontId="0" fillId="0" borderId="54" xfId="1" applyFont="1" applyBorder="1" applyAlignment="1">
      <alignment vertical="distributed"/>
    </xf>
    <xf numFmtId="0" fontId="0" fillId="0" borderId="54" xfId="1" applyFont="1" applyBorder="1" applyAlignment="1"/>
    <xf numFmtId="0" fontId="0" fillId="3" borderId="35" xfId="1" applyFont="1" applyFill="1" applyBorder="1" applyAlignment="1">
      <alignment vertical="distributed"/>
    </xf>
    <xf numFmtId="0" fontId="0" fillId="3" borderId="6" xfId="1" applyFont="1" applyFill="1" applyBorder="1" applyAlignment="1">
      <alignment vertical="distributed"/>
    </xf>
    <xf numFmtId="0" fontId="0" fillId="3" borderId="19" xfId="1" applyFont="1" applyFill="1" applyBorder="1" applyAlignment="1"/>
    <xf numFmtId="0" fontId="0" fillId="0" borderId="37" xfId="1" applyFont="1" applyBorder="1" applyAlignment="1">
      <alignment vertical="distributed"/>
    </xf>
    <xf numFmtId="0" fontId="0" fillId="0" borderId="40" xfId="1" applyFont="1" applyBorder="1" applyAlignment="1">
      <alignment vertical="distributed"/>
    </xf>
    <xf numFmtId="0" fontId="0" fillId="0" borderId="38" xfId="1" applyFont="1" applyBorder="1" applyAlignment="1"/>
    <xf numFmtId="0" fontId="16" fillId="4" borderId="57" xfId="1" applyFont="1" applyFill="1" applyBorder="1" applyAlignment="1">
      <alignment vertical="distributed"/>
    </xf>
    <xf numFmtId="0" fontId="16" fillId="4" borderId="43" xfId="1" applyFont="1" applyFill="1" applyBorder="1" applyAlignment="1">
      <alignment vertical="distributed"/>
    </xf>
    <xf numFmtId="0" fontId="16" fillId="4" borderId="44" xfId="1" applyFont="1" applyFill="1" applyBorder="1" applyAlignment="1"/>
    <xf numFmtId="0" fontId="0" fillId="3" borderId="49" xfId="1" applyFont="1" applyFill="1" applyBorder="1" applyAlignment="1">
      <alignment vertical="center"/>
    </xf>
    <xf numFmtId="0" fontId="0" fillId="3" borderId="7" xfId="1" applyFont="1" applyFill="1" applyBorder="1" applyAlignment="1">
      <alignment vertical="center"/>
    </xf>
    <xf numFmtId="0" fontId="0" fillId="3" borderId="50" xfId="1" applyFont="1" applyFill="1" applyBorder="1" applyAlignment="1">
      <alignment vertical="center"/>
    </xf>
    <xf numFmtId="0" fontId="0" fillId="3" borderId="39" xfId="1" applyFont="1" applyFill="1" applyBorder="1" applyAlignment="1">
      <alignment vertical="center"/>
    </xf>
    <xf numFmtId="0" fontId="0" fillId="3" borderId="40" xfId="1" applyFont="1" applyFill="1" applyBorder="1" applyAlignment="1">
      <alignment vertical="center"/>
    </xf>
    <xf numFmtId="0" fontId="0" fillId="3" borderId="38" xfId="1" applyFont="1" applyFill="1" applyBorder="1" applyAlignment="1">
      <alignment vertical="center"/>
    </xf>
    <xf numFmtId="0" fontId="0" fillId="0" borderId="24" xfId="1" applyFont="1" applyBorder="1" applyAlignment="1">
      <alignment vertical="distributed"/>
    </xf>
    <xf numFmtId="0" fontId="0" fillId="0" borderId="28" xfId="1" applyFont="1" applyBorder="1" applyAlignment="1">
      <alignment vertical="distributed"/>
    </xf>
    <xf numFmtId="0" fontId="0" fillId="0" borderId="25" xfId="1" applyFont="1" applyBorder="1" applyAlignment="1">
      <alignment vertical="distributed"/>
    </xf>
    <xf numFmtId="0" fontId="0" fillId="0" borderId="25" xfId="1" applyFont="1" applyBorder="1" applyAlignment="1"/>
    <xf numFmtId="0" fontId="0" fillId="0" borderId="37" xfId="1" applyFont="1" applyBorder="1" applyAlignment="1">
      <alignment horizontal="center" vertical="center"/>
    </xf>
    <xf numFmtId="0" fontId="0" fillId="0" borderId="38" xfId="1" applyFont="1" applyBorder="1" applyAlignment="1">
      <alignment horizontal="center" vertical="center"/>
    </xf>
    <xf numFmtId="0" fontId="0" fillId="0" borderId="39" xfId="1" applyFont="1" applyBorder="1" applyAlignment="1">
      <alignment horizontal="left"/>
    </xf>
    <xf numFmtId="0" fontId="0" fillId="0" borderId="40" xfId="1" applyFont="1" applyBorder="1" applyAlignment="1">
      <alignment horizontal="left"/>
    </xf>
    <xf numFmtId="0" fontId="0" fillId="0" borderId="41" xfId="1" applyFont="1" applyBorder="1" applyAlignment="1">
      <alignment horizontal="left"/>
    </xf>
    <xf numFmtId="0" fontId="0" fillId="0" borderId="27" xfId="1" applyFont="1" applyBorder="1" applyAlignment="1">
      <alignment horizontal="center" vertical="center"/>
    </xf>
    <xf numFmtId="0" fontId="0" fillId="0" borderId="28" xfId="1" applyFont="1" applyBorder="1" applyAlignment="1">
      <alignment horizontal="center" vertical="center"/>
    </xf>
    <xf numFmtId="0" fontId="0" fillId="0" borderId="29" xfId="1" applyFont="1" applyBorder="1" applyAlignment="1">
      <alignment horizontal="left"/>
    </xf>
    <xf numFmtId="0" fontId="0" fillId="0" borderId="2" xfId="1" applyFont="1" applyBorder="1" applyAlignment="1">
      <alignment horizontal="left"/>
    </xf>
    <xf numFmtId="0" fontId="0" fillId="0" borderId="23" xfId="1" applyFont="1" applyBorder="1" applyAlignment="1">
      <alignment horizontal="left"/>
    </xf>
    <xf numFmtId="0" fontId="0" fillId="0" borderId="32" xfId="1" applyFont="1" applyBorder="1" applyAlignment="1">
      <alignment horizontal="center" vertical="center"/>
    </xf>
    <xf numFmtId="0" fontId="0" fillId="0" borderId="33" xfId="1" applyFont="1" applyBorder="1" applyAlignment="1">
      <alignment horizontal="center" vertical="center"/>
    </xf>
    <xf numFmtId="0" fontId="0" fillId="0" borderId="35" xfId="1" applyFont="1" applyBorder="1" applyAlignment="1">
      <alignment horizontal="center" vertical="center"/>
    </xf>
    <xf numFmtId="0" fontId="0" fillId="0" borderId="19" xfId="1" applyFont="1" applyBorder="1" applyAlignment="1">
      <alignment horizontal="center" vertical="center"/>
    </xf>
    <xf numFmtId="0" fontId="0" fillId="0" borderId="18" xfId="1" applyFont="1" applyBorder="1" applyAlignment="1">
      <alignment horizontal="left"/>
    </xf>
    <xf numFmtId="0" fontId="0" fillId="0" borderId="6" xfId="1" applyFont="1" applyBorder="1" applyAlignment="1">
      <alignment horizontal="left"/>
    </xf>
    <xf numFmtId="0" fontId="0" fillId="0" borderId="36" xfId="1" applyFont="1" applyBorder="1" applyAlignment="1">
      <alignment horizontal="left"/>
    </xf>
    <xf numFmtId="0" fontId="15" fillId="4" borderId="42" xfId="1" applyFont="1" applyFill="1" applyBorder="1" applyAlignment="1">
      <alignment horizontal="center" vertical="center"/>
    </xf>
    <xf numFmtId="0" fontId="15" fillId="4" borderId="43" xfId="1" applyFont="1" applyFill="1" applyBorder="1" applyAlignment="1">
      <alignment horizontal="center" vertical="center"/>
    </xf>
    <xf numFmtId="0" fontId="15" fillId="4" borderId="44" xfId="1" applyFont="1" applyFill="1" applyBorder="1" applyAlignment="1">
      <alignment horizontal="center" vertical="center"/>
    </xf>
    <xf numFmtId="0" fontId="0" fillId="3" borderId="46" xfId="1" applyFont="1" applyFill="1" applyBorder="1" applyAlignment="1">
      <alignment vertical="center"/>
    </xf>
    <xf numFmtId="0" fontId="0" fillId="3" borderId="47" xfId="1" applyFont="1" applyFill="1" applyBorder="1" applyAlignment="1">
      <alignment vertical="center"/>
    </xf>
    <xf numFmtId="0" fontId="0" fillId="3" borderId="28" xfId="1" applyFont="1" applyFill="1" applyBorder="1" applyAlignment="1">
      <alignment vertical="center"/>
    </xf>
    <xf numFmtId="0" fontId="11" fillId="0" borderId="20" xfId="1" applyFont="1" applyBorder="1" applyAlignment="1">
      <alignment horizontal="center"/>
    </xf>
    <xf numFmtId="0" fontId="12" fillId="0" borderId="0" xfId="1" applyFont="1" applyAlignment="1">
      <alignment horizontal="left" wrapText="1"/>
    </xf>
  </cellXfs>
  <cellStyles count="3">
    <cellStyle name="桁区切り 2" xfId="2"/>
    <cellStyle name="標準" xfId="0" builtinId="0"/>
    <cellStyle name="標準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barChart>
        <c:barDir val="col"/>
        <c:grouping val="clustered"/>
        <c:ser>
          <c:idx val="0"/>
          <c:order val="0"/>
          <c:cat>
            <c:strRef>
              <c:f>グラフ!$A$3:$A$7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グラフ!$B$3:$B$7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8</c:v>
                </c:pt>
                <c:pt idx="4">
                  <c:v>7</c:v>
                </c:pt>
              </c:numCache>
            </c:numRef>
          </c:val>
        </c:ser>
        <c:axId val="193139840"/>
        <c:axId val="193141376"/>
      </c:barChart>
      <c:catAx>
        <c:axId val="193139840"/>
        <c:scaling>
          <c:orientation val="minMax"/>
        </c:scaling>
        <c:axPos val="b"/>
        <c:tickLblPos val="nextTo"/>
        <c:crossAx val="193141376"/>
        <c:crosses val="autoZero"/>
        <c:auto val="1"/>
        <c:lblAlgn val="ctr"/>
        <c:lblOffset val="100"/>
      </c:catAx>
      <c:valAx>
        <c:axId val="193141376"/>
        <c:scaling>
          <c:orientation val="minMax"/>
        </c:scaling>
        <c:axPos val="l"/>
        <c:majorGridlines/>
        <c:numFmt formatCode="General" sourceLinked="1"/>
        <c:tickLblPos val="nextTo"/>
        <c:crossAx val="1931398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0</xdr:row>
      <xdr:rowOff>361950</xdr:rowOff>
    </xdr:from>
    <xdr:to>
      <xdr:col>1</xdr:col>
      <xdr:colOff>571500</xdr:colOff>
      <xdr:row>0</xdr:row>
      <xdr:rowOff>495300</xdr:rowOff>
    </xdr:to>
    <xdr:pic>
      <xdr:nvPicPr>
        <xdr:cNvPr id="2" name="図 1" descr="logo_flect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0050" y="361950"/>
          <a:ext cx="1238250" cy="133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2</xdr:row>
      <xdr:rowOff>28575</xdr:rowOff>
    </xdr:from>
    <xdr:to>
      <xdr:col>9</xdr:col>
      <xdr:colOff>209550</xdr:colOff>
      <xdr:row>18</xdr:row>
      <xdr:rowOff>28575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41"/>
  </sheetPr>
  <dimension ref="A1:K43"/>
  <sheetViews>
    <sheetView tabSelected="1" workbookViewId="0">
      <selection activeCell="I35" sqref="I35:J35"/>
    </sheetView>
  </sheetViews>
  <sheetFormatPr defaultRowHeight="13.5"/>
  <cols>
    <col min="1" max="1" width="14" customWidth="1"/>
    <col min="2" max="2" width="10" customWidth="1"/>
    <col min="3" max="3" width="9.75" customWidth="1"/>
    <col min="4" max="4" width="5.125" customWidth="1"/>
    <col min="5" max="5" width="7.625" customWidth="1"/>
    <col min="6" max="6" width="5.5" customWidth="1"/>
    <col min="7" max="9" width="10.875" customWidth="1"/>
    <col min="10" max="10" width="2.5" customWidth="1"/>
  </cols>
  <sheetData>
    <row r="1" spans="1:11" ht="43.5" customHeight="1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</row>
    <row r="2" spans="1:11" ht="18" customHeight="1">
      <c r="A2" s="99"/>
      <c r="B2" s="99"/>
      <c r="C2" s="99"/>
      <c r="D2" s="99"/>
      <c r="E2" s="99"/>
      <c r="F2" s="99"/>
      <c r="G2" s="99"/>
      <c r="H2" s="99"/>
      <c r="I2" s="99"/>
      <c r="J2" s="99"/>
    </row>
    <row r="3" spans="1:11" ht="24" customHeight="1">
      <c r="A3" s="99"/>
      <c r="B3" s="99"/>
      <c r="C3" s="99"/>
      <c r="D3" s="99"/>
      <c r="E3" s="99"/>
      <c r="F3" s="99"/>
      <c r="G3" s="99"/>
      <c r="H3" s="100">
        <f ca="1">TODAY()</f>
        <v>41837</v>
      </c>
      <c r="I3" s="100"/>
      <c r="J3" s="100"/>
      <c r="K3" s="1"/>
    </row>
    <row r="4" spans="1:11" ht="18" customHeight="1">
      <c r="A4" s="101"/>
      <c r="B4" s="101"/>
      <c r="C4" s="101"/>
      <c r="D4" s="101"/>
      <c r="E4" s="2"/>
      <c r="F4" s="3"/>
      <c r="G4" s="102" t="s">
        <v>145</v>
      </c>
      <c r="H4" s="102"/>
      <c r="I4" s="102"/>
      <c r="J4" s="102"/>
    </row>
    <row r="5" spans="1:11" ht="18" customHeight="1">
      <c r="A5" s="74"/>
      <c r="B5" s="74"/>
      <c r="C5" s="74"/>
      <c r="D5" s="74"/>
      <c r="E5" s="2"/>
      <c r="F5" s="2"/>
      <c r="G5" s="74" t="s">
        <v>146</v>
      </c>
      <c r="H5" s="74"/>
      <c r="I5" s="74"/>
      <c r="J5" s="74"/>
    </row>
    <row r="6" spans="1:11" ht="18" customHeight="1" thickBot="1">
      <c r="A6" s="92" t="s">
        <v>1</v>
      </c>
      <c r="B6" s="92"/>
      <c r="C6" s="92"/>
      <c r="D6" s="4" t="s">
        <v>2</v>
      </c>
      <c r="E6" s="2"/>
      <c r="F6" s="2"/>
      <c r="G6" s="74" t="s">
        <v>147</v>
      </c>
      <c r="H6" s="74"/>
      <c r="I6" s="74"/>
      <c r="J6" s="74"/>
    </row>
    <row r="7" spans="1:11" ht="18" customHeight="1">
      <c r="A7" s="93"/>
      <c r="B7" s="93"/>
      <c r="C7" s="93"/>
      <c r="D7" s="93"/>
      <c r="E7" s="2"/>
      <c r="F7" s="2"/>
      <c r="G7" s="89"/>
      <c r="H7" s="89"/>
      <c r="I7" s="89"/>
      <c r="J7" s="89"/>
    </row>
    <row r="8" spans="1:11" ht="18" customHeight="1">
      <c r="A8" s="94" t="s">
        <v>3</v>
      </c>
      <c r="B8" s="94"/>
      <c r="C8" s="94"/>
      <c r="D8" s="94"/>
      <c r="E8" s="2"/>
      <c r="F8" s="5"/>
      <c r="G8" s="95" t="s">
        <v>148</v>
      </c>
      <c r="H8" s="96"/>
      <c r="I8" s="96"/>
      <c r="J8" s="97"/>
    </row>
    <row r="9" spans="1:11" ht="18" customHeight="1">
      <c r="A9" s="94"/>
      <c r="B9" s="94"/>
      <c r="C9" s="94"/>
      <c r="D9" s="94"/>
      <c r="E9" s="2"/>
      <c r="F9" s="5"/>
      <c r="G9" s="95" t="s">
        <v>149</v>
      </c>
      <c r="H9" s="96"/>
      <c r="I9" s="96"/>
      <c r="J9" s="97"/>
    </row>
    <row r="10" spans="1:11" ht="18" customHeight="1">
      <c r="A10" s="6" t="s">
        <v>4</v>
      </c>
      <c r="B10" s="85">
        <f ca="1">TODAY()+ 30</f>
        <v>41867</v>
      </c>
      <c r="C10" s="85"/>
      <c r="D10" s="85"/>
      <c r="E10" s="2"/>
      <c r="F10" s="5"/>
      <c r="G10" s="2"/>
      <c r="H10" s="2"/>
      <c r="I10" s="2"/>
      <c r="J10" s="2"/>
    </row>
    <row r="11" spans="1:11" ht="18" customHeight="1">
      <c r="A11" s="7" t="s">
        <v>5</v>
      </c>
      <c r="B11" s="91" t="s">
        <v>147</v>
      </c>
      <c r="C11" s="84"/>
      <c r="D11" s="84"/>
      <c r="E11" s="2"/>
      <c r="F11" s="5"/>
      <c r="G11" s="72" t="s">
        <v>150</v>
      </c>
      <c r="H11" s="72"/>
      <c r="I11" s="2"/>
      <c r="J11" s="2"/>
    </row>
    <row r="12" spans="1:11" ht="18" customHeight="1">
      <c r="A12" s="7" t="s">
        <v>6</v>
      </c>
      <c r="B12" s="84"/>
      <c r="C12" s="84"/>
      <c r="D12" s="84"/>
      <c r="E12" s="2"/>
      <c r="F12" s="5"/>
      <c r="G12" s="2"/>
      <c r="H12" s="2"/>
      <c r="I12" s="2"/>
      <c r="J12" s="2"/>
    </row>
    <row r="13" spans="1:11" ht="18" customHeight="1">
      <c r="A13" s="7" t="s">
        <v>7</v>
      </c>
      <c r="B13" s="85">
        <f ca="1">TODAY()+ 7</f>
        <v>41844</v>
      </c>
      <c r="C13" s="85"/>
      <c r="D13" s="85"/>
      <c r="E13" s="2"/>
      <c r="F13" s="5"/>
      <c r="G13" s="86"/>
      <c r="H13" s="86"/>
      <c r="I13" s="86"/>
      <c r="J13" s="2"/>
    </row>
    <row r="14" spans="1:11" ht="23.25" customHeight="1">
      <c r="A14" s="8"/>
      <c r="B14" s="87"/>
      <c r="C14" s="87"/>
      <c r="D14" s="87"/>
      <c r="E14" s="2"/>
      <c r="F14" s="5"/>
      <c r="G14" s="86"/>
      <c r="H14" s="86"/>
      <c r="I14" s="86"/>
      <c r="J14" s="2"/>
    </row>
    <row r="15" spans="1:11" ht="18" customHeight="1" thickBot="1">
      <c r="A15" s="9" t="s">
        <v>8</v>
      </c>
      <c r="B15" s="88">
        <f>I35</f>
        <v>9450</v>
      </c>
      <c r="C15" s="88"/>
      <c r="D15" s="88"/>
      <c r="E15" s="2"/>
      <c r="F15" s="10"/>
      <c r="G15" s="86"/>
      <c r="H15" s="86"/>
      <c r="I15" s="86"/>
      <c r="J15" s="2"/>
    </row>
    <row r="16" spans="1:11" ht="21" customHeight="1">
      <c r="A16" s="77"/>
      <c r="B16" s="77"/>
      <c r="C16" s="77"/>
      <c r="D16" s="77"/>
      <c r="E16" s="77"/>
      <c r="F16" s="77"/>
      <c r="G16" s="77"/>
      <c r="H16" s="77"/>
      <c r="I16" s="89"/>
      <c r="J16" s="89"/>
    </row>
    <row r="17" spans="1:10" ht="18" customHeight="1">
      <c r="A17" s="11" t="s">
        <v>9</v>
      </c>
      <c r="B17" s="90" t="s">
        <v>10</v>
      </c>
      <c r="C17" s="90"/>
      <c r="D17" s="90"/>
      <c r="E17" s="90"/>
      <c r="F17" s="90"/>
      <c r="G17" s="11" t="s">
        <v>11</v>
      </c>
      <c r="H17" s="11" t="s">
        <v>12</v>
      </c>
      <c r="I17" s="90" t="s">
        <v>13</v>
      </c>
      <c r="J17" s="90"/>
    </row>
    <row r="18" spans="1:10" ht="18" customHeight="1">
      <c r="A18" s="12" t="s">
        <v>15</v>
      </c>
      <c r="B18" s="83" t="s">
        <v>16</v>
      </c>
      <c r="C18" s="83"/>
      <c r="D18" s="83"/>
      <c r="E18" s="83"/>
      <c r="F18" s="83"/>
      <c r="G18" s="13">
        <v>1</v>
      </c>
      <c r="H18" s="14">
        <v>2000</v>
      </c>
      <c r="I18" s="75">
        <f>G18*H18</f>
        <v>2000</v>
      </c>
      <c r="J18" s="75"/>
    </row>
    <row r="19" spans="1:10" ht="18" customHeight="1">
      <c r="A19" s="12" t="s">
        <v>17</v>
      </c>
      <c r="B19" s="83" t="s">
        <v>18</v>
      </c>
      <c r="C19" s="83"/>
      <c r="D19" s="83"/>
      <c r="E19" s="83"/>
      <c r="F19" s="83"/>
      <c r="G19" s="13">
        <v>2</v>
      </c>
      <c r="H19" s="14">
        <v>500</v>
      </c>
      <c r="I19" s="75">
        <f t="shared" ref="I19:I32" si="0">G19*H19</f>
        <v>1000</v>
      </c>
      <c r="J19" s="75"/>
    </row>
    <row r="20" spans="1:10" ht="18" customHeight="1">
      <c r="A20" s="12" t="s">
        <v>19</v>
      </c>
      <c r="B20" s="83" t="s">
        <v>20</v>
      </c>
      <c r="C20" s="83"/>
      <c r="D20" s="83"/>
      <c r="E20" s="83"/>
      <c r="F20" s="83"/>
      <c r="G20" s="13">
        <v>5</v>
      </c>
      <c r="H20" s="14">
        <v>300</v>
      </c>
      <c r="I20" s="75">
        <f t="shared" si="0"/>
        <v>1500</v>
      </c>
      <c r="J20" s="75"/>
    </row>
    <row r="21" spans="1:10" ht="18" customHeight="1">
      <c r="A21" s="12" t="s">
        <v>21</v>
      </c>
      <c r="B21" s="83" t="s">
        <v>22</v>
      </c>
      <c r="C21" s="83"/>
      <c r="D21" s="83"/>
      <c r="E21" s="83"/>
      <c r="F21" s="83"/>
      <c r="G21" s="13">
        <v>10</v>
      </c>
      <c r="H21" s="14">
        <v>200</v>
      </c>
      <c r="I21" s="75">
        <f>G21*H21</f>
        <v>2000</v>
      </c>
      <c r="J21" s="75"/>
    </row>
    <row r="22" spans="1:10" ht="18" customHeight="1">
      <c r="A22" s="12" t="s">
        <v>23</v>
      </c>
      <c r="B22" s="83" t="s">
        <v>24</v>
      </c>
      <c r="C22" s="83"/>
      <c r="D22" s="83"/>
      <c r="E22" s="83"/>
      <c r="F22" s="83"/>
      <c r="G22" s="13">
        <v>15</v>
      </c>
      <c r="H22" s="14">
        <v>150</v>
      </c>
      <c r="I22" s="75">
        <f t="shared" si="0"/>
        <v>2250</v>
      </c>
      <c r="J22" s="75"/>
    </row>
    <row r="23" spans="1:10" ht="18" customHeight="1">
      <c r="A23" s="12"/>
      <c r="B23" s="83"/>
      <c r="C23" s="83"/>
      <c r="D23" s="83"/>
      <c r="E23" s="83"/>
      <c r="F23" s="83"/>
      <c r="G23" s="13"/>
      <c r="H23" s="14"/>
      <c r="I23" s="75">
        <f t="shared" si="0"/>
        <v>0</v>
      </c>
      <c r="J23" s="75"/>
    </row>
    <row r="24" spans="1:10" ht="18" customHeight="1">
      <c r="A24" s="12"/>
      <c r="B24" s="83"/>
      <c r="C24" s="83"/>
      <c r="D24" s="83"/>
      <c r="E24" s="83"/>
      <c r="F24" s="83"/>
      <c r="G24" s="13"/>
      <c r="H24" s="14"/>
      <c r="I24" s="75">
        <f t="shared" si="0"/>
        <v>0</v>
      </c>
      <c r="J24" s="75"/>
    </row>
    <row r="25" spans="1:10" ht="18" customHeight="1">
      <c r="A25" s="12"/>
      <c r="B25" s="83"/>
      <c r="C25" s="83"/>
      <c r="D25" s="83"/>
      <c r="E25" s="83"/>
      <c r="F25" s="83"/>
      <c r="G25" s="13"/>
      <c r="H25" s="14"/>
      <c r="I25" s="75">
        <f t="shared" si="0"/>
        <v>0</v>
      </c>
      <c r="J25" s="75"/>
    </row>
    <row r="26" spans="1:10" ht="18" customHeight="1">
      <c r="A26" s="12"/>
      <c r="B26" s="83"/>
      <c r="C26" s="83"/>
      <c r="D26" s="83"/>
      <c r="E26" s="83"/>
      <c r="F26" s="83"/>
      <c r="G26" s="13"/>
      <c r="H26" s="14"/>
      <c r="I26" s="75">
        <f t="shared" si="0"/>
        <v>0</v>
      </c>
      <c r="J26" s="75"/>
    </row>
    <row r="27" spans="1:10" ht="18" customHeight="1">
      <c r="A27" s="12"/>
      <c r="B27" s="83"/>
      <c r="C27" s="83"/>
      <c r="D27" s="83"/>
      <c r="E27" s="83"/>
      <c r="F27" s="83"/>
      <c r="G27" s="13"/>
      <c r="H27" s="14"/>
      <c r="I27" s="75">
        <f t="shared" si="0"/>
        <v>0</v>
      </c>
      <c r="J27" s="75"/>
    </row>
    <row r="28" spans="1:10" ht="18" customHeight="1">
      <c r="A28" s="15"/>
      <c r="B28" s="83"/>
      <c r="C28" s="83"/>
      <c r="D28" s="83"/>
      <c r="E28" s="83"/>
      <c r="F28" s="83"/>
      <c r="G28" s="13"/>
      <c r="H28" s="14"/>
      <c r="I28" s="75">
        <f t="shared" si="0"/>
        <v>0</v>
      </c>
      <c r="J28" s="75"/>
    </row>
    <row r="29" spans="1:10" ht="18" customHeight="1">
      <c r="A29" s="12"/>
      <c r="B29" s="83"/>
      <c r="C29" s="83"/>
      <c r="D29" s="83"/>
      <c r="E29" s="83"/>
      <c r="F29" s="83"/>
      <c r="G29" s="13"/>
      <c r="H29" s="14"/>
      <c r="I29" s="75">
        <f t="shared" si="0"/>
        <v>0</v>
      </c>
      <c r="J29" s="75"/>
    </row>
    <row r="30" spans="1:10" ht="18" customHeight="1">
      <c r="A30" s="12"/>
      <c r="B30" s="83"/>
      <c r="C30" s="83"/>
      <c r="D30" s="83"/>
      <c r="E30" s="83"/>
      <c r="F30" s="83"/>
      <c r="G30" s="13"/>
      <c r="H30" s="14"/>
      <c r="I30" s="75">
        <f t="shared" si="0"/>
        <v>0</v>
      </c>
      <c r="J30" s="75"/>
    </row>
    <row r="31" spans="1:10" ht="18" customHeight="1">
      <c r="A31" s="12"/>
      <c r="B31" s="83"/>
      <c r="C31" s="83"/>
      <c r="D31" s="83"/>
      <c r="E31" s="83"/>
      <c r="F31" s="83"/>
      <c r="G31" s="13"/>
      <c r="H31" s="14"/>
      <c r="I31" s="75">
        <f t="shared" si="0"/>
        <v>0</v>
      </c>
      <c r="J31" s="75"/>
    </row>
    <row r="32" spans="1:10" ht="18" customHeight="1" thickBot="1">
      <c r="A32" s="16"/>
      <c r="B32" s="81"/>
      <c r="C32" s="81"/>
      <c r="D32" s="81"/>
      <c r="E32" s="81"/>
      <c r="F32" s="81"/>
      <c r="G32" s="17"/>
      <c r="H32" s="18"/>
      <c r="I32" s="75">
        <f t="shared" si="0"/>
        <v>0</v>
      </c>
      <c r="J32" s="75"/>
    </row>
    <row r="33" spans="1:10" ht="18" customHeight="1" thickTop="1">
      <c r="A33" s="19"/>
      <c r="B33" s="74"/>
      <c r="C33" s="74"/>
      <c r="D33" s="74"/>
      <c r="E33" s="74"/>
      <c r="F33" s="74"/>
      <c r="G33" s="20"/>
      <c r="H33" s="21" t="s">
        <v>25</v>
      </c>
      <c r="I33" s="82">
        <f>SUM(I18:J32)</f>
        <v>8750</v>
      </c>
      <c r="J33" s="82"/>
    </row>
    <row r="34" spans="1:10" ht="18" customHeight="1">
      <c r="A34" s="19"/>
      <c r="B34" s="74"/>
      <c r="C34" s="74"/>
      <c r="D34" s="74"/>
      <c r="E34" s="74"/>
      <c r="F34" s="74"/>
      <c r="G34" s="20"/>
      <c r="H34" s="22" t="s">
        <v>26</v>
      </c>
      <c r="I34" s="75">
        <f>ROUNDDOWN(I33*0.08,0)</f>
        <v>700</v>
      </c>
      <c r="J34" s="75"/>
    </row>
    <row r="35" spans="1:10" ht="18" customHeight="1">
      <c r="A35" s="19"/>
      <c r="B35" s="74"/>
      <c r="C35" s="74"/>
      <c r="D35" s="74"/>
      <c r="E35" s="74"/>
      <c r="F35" s="74"/>
      <c r="G35" s="20"/>
      <c r="H35" s="22" t="s">
        <v>27</v>
      </c>
      <c r="I35" s="75">
        <f>SUM(I33:J34)</f>
        <v>9450</v>
      </c>
      <c r="J35" s="75"/>
    </row>
    <row r="36" spans="1:10" ht="18" customHeight="1">
      <c r="A36" s="76"/>
      <c r="B36" s="76"/>
      <c r="C36" s="76"/>
      <c r="D36" s="76"/>
      <c r="E36" s="76"/>
      <c r="F36" s="76"/>
      <c r="G36" s="76"/>
      <c r="H36" s="76"/>
      <c r="I36" s="76"/>
      <c r="J36" s="76"/>
    </row>
    <row r="37" spans="1:10" ht="14.25">
      <c r="A37" s="23"/>
      <c r="B37" s="77"/>
      <c r="C37" s="77"/>
      <c r="D37" s="77"/>
      <c r="E37" s="77"/>
      <c r="F37" s="77"/>
      <c r="G37" s="77"/>
      <c r="H37" s="77"/>
      <c r="I37" s="77"/>
      <c r="J37" s="77"/>
    </row>
    <row r="38" spans="1:10" ht="15" customHeight="1">
      <c r="A38" s="78" t="s">
        <v>14</v>
      </c>
      <c r="B38" s="79"/>
      <c r="C38" s="79"/>
      <c r="D38" s="79"/>
      <c r="E38" s="79"/>
      <c r="F38" s="79"/>
      <c r="G38" s="79"/>
      <c r="H38" s="79"/>
      <c r="I38" s="79"/>
      <c r="J38" s="80"/>
    </row>
    <row r="39" spans="1:10" ht="15" customHeight="1">
      <c r="A39" s="66" t="s">
        <v>151</v>
      </c>
      <c r="B39" s="67"/>
      <c r="C39" s="67"/>
      <c r="D39" s="67"/>
      <c r="E39" s="67"/>
      <c r="F39" s="67"/>
      <c r="G39" s="67"/>
      <c r="H39" s="67"/>
      <c r="I39" s="67"/>
      <c r="J39" s="68"/>
    </row>
    <row r="40" spans="1:10" ht="15" customHeight="1">
      <c r="A40" s="66"/>
      <c r="B40" s="67"/>
      <c r="C40" s="67"/>
      <c r="D40" s="67"/>
      <c r="E40" s="67"/>
      <c r="F40" s="67"/>
      <c r="G40" s="67"/>
      <c r="H40" s="67"/>
      <c r="I40" s="67"/>
      <c r="J40" s="68"/>
    </row>
    <row r="41" spans="1:10" ht="15" customHeight="1">
      <c r="A41" s="66"/>
      <c r="B41" s="67"/>
      <c r="C41" s="67"/>
      <c r="D41" s="67"/>
      <c r="E41" s="67"/>
      <c r="F41" s="67"/>
      <c r="G41" s="67"/>
      <c r="H41" s="67"/>
      <c r="I41" s="67"/>
      <c r="J41" s="68"/>
    </row>
    <row r="42" spans="1:10" ht="15" customHeight="1">
      <c r="A42" s="66"/>
      <c r="B42" s="69"/>
      <c r="C42" s="69"/>
      <c r="D42" s="69"/>
      <c r="E42" s="69"/>
      <c r="F42" s="69"/>
      <c r="G42" s="69"/>
      <c r="H42" s="69"/>
      <c r="I42" s="69"/>
      <c r="J42" s="70"/>
    </row>
    <row r="43" spans="1:10">
      <c r="A43" s="71"/>
      <c r="B43" s="72"/>
      <c r="C43" s="72"/>
      <c r="D43" s="72"/>
      <c r="E43" s="72"/>
      <c r="F43" s="72"/>
      <c r="G43" s="72"/>
      <c r="H43" s="72"/>
      <c r="I43" s="72"/>
      <c r="J43" s="73"/>
    </row>
  </sheetData>
  <mergeCells count="73">
    <mergeCell ref="A1:J1"/>
    <mergeCell ref="A2:J2"/>
    <mergeCell ref="A3:G3"/>
    <mergeCell ref="H3:J3"/>
    <mergeCell ref="A4:D4"/>
    <mergeCell ref="G4:J4"/>
    <mergeCell ref="B11:D11"/>
    <mergeCell ref="G11:H11"/>
    <mergeCell ref="A5:D5"/>
    <mergeCell ref="G5:J5"/>
    <mergeCell ref="A6:C6"/>
    <mergeCell ref="G6:J6"/>
    <mergeCell ref="A7:D7"/>
    <mergeCell ref="G7:J7"/>
    <mergeCell ref="A8:D8"/>
    <mergeCell ref="G8:J8"/>
    <mergeCell ref="A9:D9"/>
    <mergeCell ref="G9:J9"/>
    <mergeCell ref="B10:D10"/>
    <mergeCell ref="B19:F19"/>
    <mergeCell ref="I19:J19"/>
    <mergeCell ref="B12:D12"/>
    <mergeCell ref="B13:D13"/>
    <mergeCell ref="G13:G15"/>
    <mergeCell ref="H13:H15"/>
    <mergeCell ref="I13:I15"/>
    <mergeCell ref="B14:D14"/>
    <mergeCell ref="B15:D15"/>
    <mergeCell ref="A16:J16"/>
    <mergeCell ref="B17:F17"/>
    <mergeCell ref="I17:J17"/>
    <mergeCell ref="B18:F18"/>
    <mergeCell ref="I18:J18"/>
    <mergeCell ref="B20:F20"/>
    <mergeCell ref="I20:J20"/>
    <mergeCell ref="B21:F21"/>
    <mergeCell ref="I21:J21"/>
    <mergeCell ref="B22:F22"/>
    <mergeCell ref="I22:J22"/>
    <mergeCell ref="B23:F23"/>
    <mergeCell ref="I23:J23"/>
    <mergeCell ref="B24:F24"/>
    <mergeCell ref="I24:J24"/>
    <mergeCell ref="B25:F25"/>
    <mergeCell ref="I25:J25"/>
    <mergeCell ref="B26:F26"/>
    <mergeCell ref="I26:J26"/>
    <mergeCell ref="B27:F27"/>
    <mergeCell ref="I27:J27"/>
    <mergeCell ref="B28:F28"/>
    <mergeCell ref="I28:J28"/>
    <mergeCell ref="B29:F29"/>
    <mergeCell ref="I29:J29"/>
    <mergeCell ref="B30:F30"/>
    <mergeCell ref="I30:J30"/>
    <mergeCell ref="B31:F31"/>
    <mergeCell ref="I31:J31"/>
    <mergeCell ref="B32:F32"/>
    <mergeCell ref="I32:J32"/>
    <mergeCell ref="B33:F33"/>
    <mergeCell ref="I33:J33"/>
    <mergeCell ref="B34:F34"/>
    <mergeCell ref="I34:J34"/>
    <mergeCell ref="A40:J40"/>
    <mergeCell ref="A41:J41"/>
    <mergeCell ref="A42:J42"/>
    <mergeCell ref="A43:J43"/>
    <mergeCell ref="B35:F35"/>
    <mergeCell ref="I35:J35"/>
    <mergeCell ref="A36:J36"/>
    <mergeCell ref="B37:J37"/>
    <mergeCell ref="A38:J38"/>
    <mergeCell ref="A39:J39"/>
  </mergeCells>
  <phoneticPr fontId="3"/>
  <pageMargins left="0.78740157480314965" right="0.78740157480314965" top="0.78740157480314965" bottom="0.78740157480314965" header="0.51181102362204722" footer="0.51181102362204722"/>
  <pageSetup paperSize="9" orientation="portrait" horizontalDpi="4294967293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46"/>
  <sheetViews>
    <sheetView showGridLines="0" workbookViewId="0">
      <selection activeCell="H39" sqref="H39"/>
    </sheetView>
  </sheetViews>
  <sheetFormatPr defaultRowHeight="13.5"/>
  <cols>
    <col min="1" max="1" width="3.625" style="24" customWidth="1" collapsed="1"/>
    <col min="2" max="2" width="9.875" style="24" bestFit="1" customWidth="1" collapsed="1"/>
    <col min="3" max="3" width="3" style="24" customWidth="1" collapsed="1"/>
    <col min="4" max="4" width="11.5" style="24" customWidth="1" collapsed="1"/>
    <col min="5" max="5" width="27.75" style="24" customWidth="1" collapsed="1"/>
    <col min="6" max="6" width="5.25" style="24" bestFit="1" customWidth="1" collapsed="1"/>
    <col min="7" max="7" width="10" style="24" customWidth="1" collapsed="1"/>
    <col min="8" max="8" width="15" style="24" customWidth="1" collapsed="1"/>
    <col min="9" max="9" width="1.75" style="24" customWidth="1" collapsed="1"/>
    <col min="10" max="10" width="6.75" style="24" bestFit="1" customWidth="1" collapsed="1"/>
    <col min="11" max="11" width="20.5" style="24" bestFit="1" customWidth="1" collapsed="1"/>
    <col min="12" max="12" width="5.375" style="24" bestFit="1" customWidth="1" collapsed="1"/>
    <col min="13" max="23" width="9" style="24"/>
    <col min="24" max="24" width="27" style="24" bestFit="1" customWidth="1" collapsed="1"/>
    <col min="25" max="16384" width="9" style="24"/>
  </cols>
  <sheetData>
    <row r="1" spans="1:12" ht="24" customHeight="1" thickBot="1">
      <c r="A1" s="149" t="s">
        <v>28</v>
      </c>
      <c r="B1" s="149"/>
      <c r="C1" s="149"/>
      <c r="D1" s="149"/>
      <c r="E1" s="150" t="s">
        <v>29</v>
      </c>
      <c r="F1" s="150"/>
      <c r="G1" s="150"/>
      <c r="H1" s="150"/>
      <c r="J1" s="25" t="s">
        <v>30</v>
      </c>
      <c r="K1" s="26" t="s">
        <v>31</v>
      </c>
      <c r="L1" s="27" t="s">
        <v>32</v>
      </c>
    </row>
    <row r="2" spans="1:12" ht="15" thickTop="1" thickBot="1">
      <c r="J2" s="28" t="s">
        <v>33</v>
      </c>
      <c r="K2" s="29" t="s">
        <v>34</v>
      </c>
      <c r="L2" s="30">
        <v>1200</v>
      </c>
    </row>
    <row r="3" spans="1:12">
      <c r="A3" s="131" t="s">
        <v>35</v>
      </c>
      <c r="B3" s="132"/>
      <c r="C3" s="133" t="s">
        <v>36</v>
      </c>
      <c r="D3" s="134"/>
      <c r="E3" s="134"/>
      <c r="F3" s="134"/>
      <c r="G3" s="134"/>
      <c r="H3" s="135"/>
      <c r="J3" s="31" t="s">
        <v>37</v>
      </c>
      <c r="K3" s="32" t="s">
        <v>38</v>
      </c>
      <c r="L3" s="33">
        <v>1200</v>
      </c>
    </row>
    <row r="4" spans="1:12">
      <c r="A4" s="136" t="s">
        <v>39</v>
      </c>
      <c r="B4" s="137"/>
      <c r="C4" s="34" t="s">
        <v>40</v>
      </c>
      <c r="D4" s="35" t="s">
        <v>41</v>
      </c>
      <c r="E4" s="35"/>
      <c r="F4" s="35"/>
      <c r="G4" s="36"/>
      <c r="H4" s="37"/>
      <c r="J4" s="38" t="s">
        <v>42</v>
      </c>
      <c r="K4" s="32" t="s">
        <v>43</v>
      </c>
      <c r="L4" s="33">
        <v>2000</v>
      </c>
    </row>
    <row r="5" spans="1:12">
      <c r="A5" s="138"/>
      <c r="B5" s="139"/>
      <c r="C5" s="140" t="s">
        <v>44</v>
      </c>
      <c r="D5" s="141"/>
      <c r="E5" s="141"/>
      <c r="F5" s="141"/>
      <c r="G5" s="141"/>
      <c r="H5" s="142"/>
      <c r="J5" s="38" t="s">
        <v>45</v>
      </c>
      <c r="K5" s="32" t="s">
        <v>46</v>
      </c>
      <c r="L5" s="33">
        <v>2000</v>
      </c>
    </row>
    <row r="6" spans="1:12" ht="14.25" thickBot="1">
      <c r="A6" s="126" t="s">
        <v>47</v>
      </c>
      <c r="B6" s="127"/>
      <c r="C6" s="128" t="s">
        <v>48</v>
      </c>
      <c r="D6" s="129"/>
      <c r="E6" s="129"/>
      <c r="F6" s="129"/>
      <c r="G6" s="129"/>
      <c r="H6" s="130"/>
      <c r="J6" s="38" t="s">
        <v>49</v>
      </c>
      <c r="K6" s="32" t="s">
        <v>50</v>
      </c>
      <c r="L6" s="33">
        <v>1500</v>
      </c>
    </row>
    <row r="7" spans="1:12">
      <c r="J7" s="38" t="s">
        <v>51</v>
      </c>
      <c r="K7" s="32" t="s">
        <v>52</v>
      </c>
      <c r="L7" s="33">
        <v>3600</v>
      </c>
    </row>
    <row r="8" spans="1:12" ht="14.25" thickBot="1">
      <c r="A8" s="24" t="s">
        <v>53</v>
      </c>
      <c r="J8" s="38" t="s">
        <v>54</v>
      </c>
      <c r="K8" s="32" t="s">
        <v>55</v>
      </c>
      <c r="L8" s="33">
        <v>4500</v>
      </c>
    </row>
    <row r="9" spans="1:12">
      <c r="A9" s="131" t="s">
        <v>35</v>
      </c>
      <c r="B9" s="132"/>
      <c r="C9" s="133"/>
      <c r="D9" s="134"/>
      <c r="E9" s="134"/>
      <c r="F9" s="134"/>
      <c r="G9" s="134"/>
      <c r="H9" s="135"/>
      <c r="J9" s="38" t="s">
        <v>56</v>
      </c>
      <c r="K9" s="32" t="s">
        <v>57</v>
      </c>
      <c r="L9" s="33">
        <v>1200</v>
      </c>
    </row>
    <row r="10" spans="1:12">
      <c r="A10" s="136" t="s">
        <v>39</v>
      </c>
      <c r="B10" s="137"/>
      <c r="C10" s="34" t="s">
        <v>40</v>
      </c>
      <c r="D10" s="35"/>
      <c r="E10" s="35"/>
      <c r="F10" s="35"/>
      <c r="G10" s="36"/>
      <c r="H10" s="37"/>
      <c r="J10" s="38" t="s">
        <v>58</v>
      </c>
      <c r="K10" s="32" t="s">
        <v>59</v>
      </c>
      <c r="L10" s="33">
        <v>1500</v>
      </c>
    </row>
    <row r="11" spans="1:12">
      <c r="A11" s="138"/>
      <c r="B11" s="139"/>
      <c r="C11" s="140"/>
      <c r="D11" s="141"/>
      <c r="E11" s="141"/>
      <c r="F11" s="141"/>
      <c r="G11" s="141"/>
      <c r="H11" s="142"/>
      <c r="J11" s="38" t="s">
        <v>60</v>
      </c>
      <c r="K11" s="32" t="s">
        <v>61</v>
      </c>
      <c r="L11" s="33"/>
    </row>
    <row r="12" spans="1:12" ht="14.25" thickBot="1">
      <c r="A12" s="126" t="s">
        <v>47</v>
      </c>
      <c r="B12" s="127"/>
      <c r="C12" s="128"/>
      <c r="D12" s="129"/>
      <c r="E12" s="129"/>
      <c r="F12" s="129"/>
      <c r="G12" s="129"/>
      <c r="H12" s="130"/>
      <c r="J12" s="38" t="s">
        <v>62</v>
      </c>
      <c r="K12" s="32" t="s">
        <v>63</v>
      </c>
      <c r="L12" s="33"/>
    </row>
    <row r="13" spans="1:12" ht="14.25" thickBot="1">
      <c r="J13" s="38" t="s">
        <v>64</v>
      </c>
      <c r="K13" s="32" t="s">
        <v>65</v>
      </c>
      <c r="L13" s="33"/>
    </row>
    <row r="14" spans="1:12" ht="14.25" thickBot="1">
      <c r="B14" s="39" t="s">
        <v>66</v>
      </c>
      <c r="C14" s="143" t="s">
        <v>67</v>
      </c>
      <c r="D14" s="144"/>
      <c r="E14" s="145"/>
      <c r="F14" s="40" t="s">
        <v>11</v>
      </c>
      <c r="G14" s="40" t="s">
        <v>12</v>
      </c>
      <c r="H14" s="41" t="s">
        <v>27</v>
      </c>
      <c r="J14" s="38" t="s">
        <v>68</v>
      </c>
      <c r="K14" s="32" t="s">
        <v>69</v>
      </c>
      <c r="L14" s="33"/>
    </row>
    <row r="15" spans="1:12">
      <c r="A15" s="42">
        <v>1</v>
      </c>
      <c r="B15" s="43" t="s">
        <v>70</v>
      </c>
      <c r="C15" s="146" t="str">
        <f>IF(B15="","",VLOOKUP(B15,$J$2:$L$47,2))</f>
        <v>清涼スカッシュ</v>
      </c>
      <c r="D15" s="147"/>
      <c r="E15" s="148"/>
      <c r="F15" s="44">
        <v>5</v>
      </c>
      <c r="G15" s="45">
        <f>IF(F15="","",VLOOKUP(B15,$J$2:$L$47,3,FALSE))</f>
        <v>1200</v>
      </c>
      <c r="H15" s="46">
        <f t="shared" ref="H15:H34" si="0">IF(F15="","",F15*G15)</f>
        <v>6000</v>
      </c>
      <c r="J15" s="38" t="s">
        <v>71</v>
      </c>
      <c r="K15" s="32" t="s">
        <v>72</v>
      </c>
      <c r="L15" s="33"/>
    </row>
    <row r="16" spans="1:12">
      <c r="A16" s="47">
        <v>2</v>
      </c>
      <c r="B16" s="48" t="s">
        <v>42</v>
      </c>
      <c r="C16" s="116" t="str">
        <f>IF(B16="","",VLOOKUP(B16,$J$2:$L$47,2))</f>
        <v>パルメザンチーズ</v>
      </c>
      <c r="D16" s="117"/>
      <c r="E16" s="118"/>
      <c r="F16" s="49">
        <v>10</v>
      </c>
      <c r="G16" s="50">
        <f>IF(F16="","",VLOOKUP(B16,$J$2:$L$47,3,FALSE))</f>
        <v>2000</v>
      </c>
      <c r="H16" s="51">
        <f t="shared" si="0"/>
        <v>20000</v>
      </c>
      <c r="J16" s="38" t="s">
        <v>73</v>
      </c>
      <c r="K16" s="32" t="s">
        <v>74</v>
      </c>
      <c r="L16" s="33"/>
    </row>
    <row r="17" spans="1:12">
      <c r="A17" s="47">
        <v>3</v>
      </c>
      <c r="B17" s="48"/>
      <c r="C17" s="116" t="str">
        <f>IF(B17="","",VLOOKUP(B17,$J$2:$L$47,2))</f>
        <v/>
      </c>
      <c r="D17" s="117"/>
      <c r="E17" s="118"/>
      <c r="F17" s="49"/>
      <c r="G17" s="50" t="str">
        <f t="shared" ref="G17:G33" si="1">IF(F17="","",VLOOKUP(B17,$J$2:$L$47,3,FALSE))</f>
        <v/>
      </c>
      <c r="H17" s="51" t="str">
        <f t="shared" si="0"/>
        <v/>
      </c>
      <c r="J17" s="38" t="s">
        <v>75</v>
      </c>
      <c r="K17" s="32" t="s">
        <v>76</v>
      </c>
      <c r="L17" s="33"/>
    </row>
    <row r="18" spans="1:12">
      <c r="A18" s="47">
        <v>4</v>
      </c>
      <c r="B18" s="48"/>
      <c r="C18" s="116" t="str">
        <f t="shared" ref="C18:C33" si="2">IF(B18="","",VLOOKUP(B18,$J$2:$L$47,2))</f>
        <v/>
      </c>
      <c r="D18" s="117"/>
      <c r="E18" s="118"/>
      <c r="F18" s="49"/>
      <c r="G18" s="50" t="str">
        <f t="shared" si="1"/>
        <v/>
      </c>
      <c r="H18" s="51" t="str">
        <f t="shared" si="0"/>
        <v/>
      </c>
      <c r="J18" s="38" t="s">
        <v>77</v>
      </c>
      <c r="K18" s="32" t="s">
        <v>78</v>
      </c>
      <c r="L18" s="33"/>
    </row>
    <row r="19" spans="1:12">
      <c r="A19" s="47">
        <v>5</v>
      </c>
      <c r="B19" s="48"/>
      <c r="C19" s="116" t="str">
        <f t="shared" si="2"/>
        <v/>
      </c>
      <c r="D19" s="117"/>
      <c r="E19" s="118"/>
      <c r="F19" s="49"/>
      <c r="G19" s="50" t="str">
        <f t="shared" si="1"/>
        <v/>
      </c>
      <c r="H19" s="51" t="str">
        <f t="shared" si="0"/>
        <v/>
      </c>
      <c r="J19" s="38" t="s">
        <v>79</v>
      </c>
      <c r="K19" s="32" t="s">
        <v>80</v>
      </c>
      <c r="L19" s="33"/>
    </row>
    <row r="20" spans="1:12">
      <c r="A20" s="47">
        <v>6</v>
      </c>
      <c r="B20" s="48"/>
      <c r="C20" s="116" t="str">
        <f t="shared" si="2"/>
        <v/>
      </c>
      <c r="D20" s="117"/>
      <c r="E20" s="118"/>
      <c r="F20" s="49"/>
      <c r="G20" s="50" t="str">
        <f t="shared" si="1"/>
        <v/>
      </c>
      <c r="H20" s="51" t="str">
        <f t="shared" si="0"/>
        <v/>
      </c>
      <c r="J20" s="38" t="s">
        <v>81</v>
      </c>
      <c r="K20" s="32" t="s">
        <v>82</v>
      </c>
      <c r="L20" s="33"/>
    </row>
    <row r="21" spans="1:12">
      <c r="A21" s="47">
        <v>7</v>
      </c>
      <c r="B21" s="48"/>
      <c r="C21" s="116" t="str">
        <f t="shared" si="2"/>
        <v/>
      </c>
      <c r="D21" s="117"/>
      <c r="E21" s="118"/>
      <c r="F21" s="49"/>
      <c r="G21" s="50" t="str">
        <f t="shared" si="1"/>
        <v/>
      </c>
      <c r="H21" s="51" t="str">
        <f t="shared" si="0"/>
        <v/>
      </c>
      <c r="J21" s="38" t="s">
        <v>83</v>
      </c>
      <c r="K21" s="32" t="s">
        <v>84</v>
      </c>
      <c r="L21" s="33"/>
    </row>
    <row r="22" spans="1:12">
      <c r="A22" s="47">
        <v>8</v>
      </c>
      <c r="B22" s="48"/>
      <c r="C22" s="116" t="str">
        <f t="shared" si="2"/>
        <v/>
      </c>
      <c r="D22" s="117"/>
      <c r="E22" s="118"/>
      <c r="F22" s="49"/>
      <c r="G22" s="50" t="str">
        <f t="shared" si="1"/>
        <v/>
      </c>
      <c r="H22" s="51" t="str">
        <f t="shared" si="0"/>
        <v/>
      </c>
      <c r="J22" s="38" t="s">
        <v>85</v>
      </c>
      <c r="K22" s="32" t="s">
        <v>86</v>
      </c>
      <c r="L22" s="33"/>
    </row>
    <row r="23" spans="1:12">
      <c r="A23" s="47">
        <v>9</v>
      </c>
      <c r="B23" s="48"/>
      <c r="C23" s="116" t="str">
        <f t="shared" si="2"/>
        <v/>
      </c>
      <c r="D23" s="117"/>
      <c r="E23" s="118"/>
      <c r="F23" s="49"/>
      <c r="G23" s="50" t="str">
        <f t="shared" si="1"/>
        <v/>
      </c>
      <c r="H23" s="51" t="str">
        <f t="shared" si="0"/>
        <v/>
      </c>
      <c r="J23" s="38" t="s">
        <v>87</v>
      </c>
      <c r="K23" s="32" t="s">
        <v>88</v>
      </c>
      <c r="L23" s="33"/>
    </row>
    <row r="24" spans="1:12">
      <c r="A24" s="47">
        <v>10</v>
      </c>
      <c r="B24" s="48"/>
      <c r="C24" s="116" t="str">
        <f t="shared" si="2"/>
        <v/>
      </c>
      <c r="D24" s="117"/>
      <c r="E24" s="118"/>
      <c r="F24" s="49"/>
      <c r="G24" s="50" t="str">
        <f t="shared" si="1"/>
        <v/>
      </c>
      <c r="H24" s="51" t="str">
        <f t="shared" si="0"/>
        <v/>
      </c>
      <c r="J24" s="38" t="s">
        <v>89</v>
      </c>
      <c r="K24" s="32" t="s">
        <v>90</v>
      </c>
      <c r="L24" s="33"/>
    </row>
    <row r="25" spans="1:12">
      <c r="A25" s="47">
        <v>11</v>
      </c>
      <c r="B25" s="48"/>
      <c r="C25" s="116" t="str">
        <f t="shared" si="2"/>
        <v/>
      </c>
      <c r="D25" s="117"/>
      <c r="E25" s="118"/>
      <c r="F25" s="49"/>
      <c r="G25" s="50" t="str">
        <f t="shared" si="1"/>
        <v/>
      </c>
      <c r="H25" s="51" t="str">
        <f t="shared" si="0"/>
        <v/>
      </c>
      <c r="J25" s="38" t="s">
        <v>91</v>
      </c>
      <c r="K25" s="32" t="s">
        <v>92</v>
      </c>
      <c r="L25" s="33"/>
    </row>
    <row r="26" spans="1:12">
      <c r="A26" s="47">
        <v>12</v>
      </c>
      <c r="B26" s="48"/>
      <c r="C26" s="116" t="str">
        <f t="shared" si="2"/>
        <v/>
      </c>
      <c r="D26" s="117"/>
      <c r="E26" s="118"/>
      <c r="F26" s="49"/>
      <c r="G26" s="50" t="str">
        <f t="shared" si="1"/>
        <v/>
      </c>
      <c r="H26" s="51" t="str">
        <f t="shared" si="0"/>
        <v/>
      </c>
      <c r="J26" s="38" t="s">
        <v>93</v>
      </c>
      <c r="K26" s="32" t="s">
        <v>94</v>
      </c>
      <c r="L26" s="33"/>
    </row>
    <row r="27" spans="1:12">
      <c r="A27" s="47">
        <v>13</v>
      </c>
      <c r="B27" s="48"/>
      <c r="C27" s="116" t="str">
        <f t="shared" si="2"/>
        <v/>
      </c>
      <c r="D27" s="117"/>
      <c r="E27" s="118"/>
      <c r="F27" s="49"/>
      <c r="G27" s="50" t="str">
        <f t="shared" si="1"/>
        <v/>
      </c>
      <c r="H27" s="51" t="str">
        <f t="shared" si="0"/>
        <v/>
      </c>
      <c r="J27" s="38" t="s">
        <v>95</v>
      </c>
      <c r="K27" s="32" t="s">
        <v>96</v>
      </c>
      <c r="L27" s="33"/>
    </row>
    <row r="28" spans="1:12">
      <c r="A28" s="47">
        <v>14</v>
      </c>
      <c r="B28" s="48"/>
      <c r="C28" s="116" t="str">
        <f t="shared" si="2"/>
        <v/>
      </c>
      <c r="D28" s="117"/>
      <c r="E28" s="118"/>
      <c r="F28" s="49"/>
      <c r="G28" s="50" t="str">
        <f t="shared" si="1"/>
        <v/>
      </c>
      <c r="H28" s="51" t="str">
        <f t="shared" si="0"/>
        <v/>
      </c>
      <c r="J28" s="38" t="s">
        <v>97</v>
      </c>
      <c r="K28" s="32" t="s">
        <v>98</v>
      </c>
      <c r="L28" s="33"/>
    </row>
    <row r="29" spans="1:12">
      <c r="A29" s="47">
        <v>15</v>
      </c>
      <c r="B29" s="48"/>
      <c r="C29" s="116" t="str">
        <f t="shared" si="2"/>
        <v/>
      </c>
      <c r="D29" s="117"/>
      <c r="E29" s="118"/>
      <c r="F29" s="49"/>
      <c r="G29" s="50" t="str">
        <f t="shared" si="1"/>
        <v/>
      </c>
      <c r="H29" s="51" t="str">
        <f t="shared" si="0"/>
        <v/>
      </c>
      <c r="J29" s="31" t="s">
        <v>99</v>
      </c>
      <c r="K29" s="52" t="s">
        <v>100</v>
      </c>
      <c r="L29" s="33"/>
    </row>
    <row r="30" spans="1:12">
      <c r="A30" s="47">
        <v>16</v>
      </c>
      <c r="B30" s="48"/>
      <c r="C30" s="116" t="str">
        <f t="shared" si="2"/>
        <v/>
      </c>
      <c r="D30" s="117"/>
      <c r="E30" s="118"/>
      <c r="F30" s="49"/>
      <c r="G30" s="50" t="str">
        <f t="shared" si="1"/>
        <v/>
      </c>
      <c r="H30" s="51" t="str">
        <f t="shared" si="0"/>
        <v/>
      </c>
      <c r="J30" s="31" t="s">
        <v>101</v>
      </c>
      <c r="K30" s="52" t="s">
        <v>102</v>
      </c>
      <c r="L30" s="33"/>
    </row>
    <row r="31" spans="1:12">
      <c r="A31" s="47">
        <v>17</v>
      </c>
      <c r="B31" s="48"/>
      <c r="C31" s="116" t="str">
        <f t="shared" si="2"/>
        <v/>
      </c>
      <c r="D31" s="117"/>
      <c r="E31" s="118"/>
      <c r="F31" s="49"/>
      <c r="G31" s="50" t="str">
        <f t="shared" si="1"/>
        <v/>
      </c>
      <c r="H31" s="51" t="str">
        <f t="shared" si="0"/>
        <v/>
      </c>
      <c r="J31" s="31" t="s">
        <v>103</v>
      </c>
      <c r="K31" s="52" t="s">
        <v>104</v>
      </c>
      <c r="L31" s="33"/>
    </row>
    <row r="32" spans="1:12">
      <c r="A32" s="47">
        <v>18</v>
      </c>
      <c r="B32" s="48"/>
      <c r="C32" s="116" t="str">
        <f t="shared" si="2"/>
        <v/>
      </c>
      <c r="D32" s="117"/>
      <c r="E32" s="118"/>
      <c r="F32" s="49"/>
      <c r="G32" s="50" t="str">
        <f t="shared" si="1"/>
        <v/>
      </c>
      <c r="H32" s="51" t="str">
        <f t="shared" si="0"/>
        <v/>
      </c>
      <c r="J32" s="31" t="s">
        <v>105</v>
      </c>
      <c r="K32" s="52" t="s">
        <v>106</v>
      </c>
      <c r="L32" s="33"/>
    </row>
    <row r="33" spans="1:12">
      <c r="A33" s="47">
        <v>19</v>
      </c>
      <c r="B33" s="48"/>
      <c r="C33" s="116" t="str">
        <f t="shared" si="2"/>
        <v/>
      </c>
      <c r="D33" s="117"/>
      <c r="E33" s="118"/>
      <c r="F33" s="49"/>
      <c r="G33" s="50" t="str">
        <f t="shared" si="1"/>
        <v/>
      </c>
      <c r="H33" s="51" t="str">
        <f t="shared" si="0"/>
        <v/>
      </c>
      <c r="J33" s="31" t="s">
        <v>107</v>
      </c>
      <c r="K33" s="52" t="s">
        <v>108</v>
      </c>
      <c r="L33" s="33"/>
    </row>
    <row r="34" spans="1:12" ht="14.25" thickBot="1">
      <c r="A34" s="53">
        <v>20</v>
      </c>
      <c r="B34" s="54"/>
      <c r="C34" s="119" t="str">
        <f>IF(B34="","",VLOOKUP(B34,$J$2:$L$47,2))</f>
        <v/>
      </c>
      <c r="D34" s="120"/>
      <c r="E34" s="121"/>
      <c r="F34" s="55"/>
      <c r="G34" s="56" t="str">
        <f>IF(F34="","",VLOOKUP(B34,$J$2:$L$47,3,FALSE))</f>
        <v/>
      </c>
      <c r="H34" s="57" t="str">
        <f t="shared" si="0"/>
        <v/>
      </c>
      <c r="J34" s="31" t="s">
        <v>109</v>
      </c>
      <c r="K34" s="52" t="s">
        <v>110</v>
      </c>
      <c r="L34" s="33"/>
    </row>
    <row r="35" spans="1:12">
      <c r="C35" s="122" t="s">
        <v>111</v>
      </c>
      <c r="D35" s="123"/>
      <c r="E35" s="123"/>
      <c r="F35" s="124"/>
      <c r="G35" s="125"/>
      <c r="H35" s="58">
        <f>SUM(H15:H34)</f>
        <v>26000</v>
      </c>
      <c r="J35" s="31" t="s">
        <v>112</v>
      </c>
      <c r="K35" s="52" t="s">
        <v>113</v>
      </c>
      <c r="L35" s="33"/>
    </row>
    <row r="36" spans="1:12" ht="14.25" thickBot="1">
      <c r="C36" s="103" t="s">
        <v>114</v>
      </c>
      <c r="D36" s="104"/>
      <c r="E36" s="104"/>
      <c r="F36" s="105"/>
      <c r="G36" s="106"/>
      <c r="H36" s="59">
        <f>IF(H35&gt;=10000,500,0)</f>
        <v>500</v>
      </c>
      <c r="J36" s="31" t="s">
        <v>115</v>
      </c>
      <c r="K36" s="52" t="s">
        <v>116</v>
      </c>
      <c r="L36" s="33"/>
    </row>
    <row r="37" spans="1:12">
      <c r="C37" s="107" t="s">
        <v>117</v>
      </c>
      <c r="D37" s="108"/>
      <c r="E37" s="108"/>
      <c r="F37" s="108"/>
      <c r="G37" s="109"/>
      <c r="H37" s="60">
        <f>H35+H36</f>
        <v>26500</v>
      </c>
      <c r="J37" s="31" t="s">
        <v>118</v>
      </c>
      <c r="K37" s="52" t="s">
        <v>119</v>
      </c>
      <c r="L37" s="33"/>
    </row>
    <row r="38" spans="1:12" ht="14.25" thickBot="1">
      <c r="C38" s="110" t="s">
        <v>120</v>
      </c>
      <c r="D38" s="111"/>
      <c r="E38" s="111"/>
      <c r="F38" s="111"/>
      <c r="G38" s="112"/>
      <c r="H38" s="61">
        <f>H37*0.08</f>
        <v>2120</v>
      </c>
      <c r="J38" s="31" t="s">
        <v>121</v>
      </c>
      <c r="K38" s="52" t="s">
        <v>122</v>
      </c>
      <c r="L38" s="33"/>
    </row>
    <row r="39" spans="1:12" ht="14.25" thickBot="1">
      <c r="C39" s="113" t="s">
        <v>123</v>
      </c>
      <c r="D39" s="114"/>
      <c r="E39" s="114"/>
      <c r="F39" s="114"/>
      <c r="G39" s="115"/>
      <c r="H39" s="62">
        <f>H37+H38</f>
        <v>28620</v>
      </c>
      <c r="J39" s="31" t="s">
        <v>124</v>
      </c>
      <c r="K39" s="52" t="s">
        <v>125</v>
      </c>
      <c r="L39" s="33"/>
    </row>
    <row r="40" spans="1:12">
      <c r="J40" s="31" t="s">
        <v>126</v>
      </c>
      <c r="K40" s="52" t="s">
        <v>127</v>
      </c>
      <c r="L40" s="33"/>
    </row>
    <row r="41" spans="1:12">
      <c r="J41" s="31" t="s">
        <v>128</v>
      </c>
      <c r="K41" s="52" t="s">
        <v>129</v>
      </c>
      <c r="L41" s="33"/>
    </row>
    <row r="42" spans="1:12">
      <c r="J42" s="31" t="s">
        <v>130</v>
      </c>
      <c r="K42" s="52" t="s">
        <v>131</v>
      </c>
      <c r="L42" s="33"/>
    </row>
    <row r="43" spans="1:12">
      <c r="J43" s="31" t="s">
        <v>132</v>
      </c>
      <c r="K43" s="52" t="s">
        <v>133</v>
      </c>
      <c r="L43" s="33"/>
    </row>
    <row r="44" spans="1:12">
      <c r="J44" s="31" t="s">
        <v>134</v>
      </c>
      <c r="K44" s="52" t="s">
        <v>135</v>
      </c>
      <c r="L44" s="33"/>
    </row>
    <row r="45" spans="1:12">
      <c r="J45" s="31" t="s">
        <v>136</v>
      </c>
      <c r="K45" s="52" t="s">
        <v>137</v>
      </c>
      <c r="L45" s="33"/>
    </row>
    <row r="46" spans="1:12" ht="14.25" thickBot="1">
      <c r="J46" s="63" t="s">
        <v>138</v>
      </c>
      <c r="K46" s="64" t="s">
        <v>139</v>
      </c>
      <c r="L46" s="65"/>
    </row>
  </sheetData>
  <mergeCells count="40">
    <mergeCell ref="A1:D1"/>
    <mergeCell ref="E1:H1"/>
    <mergeCell ref="A3:B3"/>
    <mergeCell ref="C3:H3"/>
    <mergeCell ref="A4:B5"/>
    <mergeCell ref="C5:H5"/>
    <mergeCell ref="C17:E17"/>
    <mergeCell ref="A6:B6"/>
    <mergeCell ref="C6:H6"/>
    <mergeCell ref="A9:B9"/>
    <mergeCell ref="C9:H9"/>
    <mergeCell ref="A10:B11"/>
    <mergeCell ref="C11:H11"/>
    <mergeCell ref="A12:B12"/>
    <mergeCell ref="C12:H12"/>
    <mergeCell ref="C14:E14"/>
    <mergeCell ref="C15:E15"/>
    <mergeCell ref="C16:E16"/>
    <mergeCell ref="C29:E29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36:G36"/>
    <mergeCell ref="C37:G37"/>
    <mergeCell ref="C38:G38"/>
    <mergeCell ref="C39:G39"/>
    <mergeCell ref="C30:E30"/>
    <mergeCell ref="C31:E31"/>
    <mergeCell ref="C32:E32"/>
    <mergeCell ref="C33:E33"/>
    <mergeCell ref="C34:E34"/>
    <mergeCell ref="C35:G35"/>
  </mergeCells>
  <phoneticPr fontId="3"/>
  <dataValidations count="3">
    <dataValidation type="whole" operator="greaterThanOrEqual" allowBlank="1" showInputMessage="1" showErrorMessage="1" sqref="F15">
      <formula1>0</formula1>
    </dataValidation>
    <dataValidation type="list" errorStyle="warning" allowBlank="1" showInputMessage="1" showErrorMessage="1" errorTitle="aaa" error="あああ" sqref="B15">
      <formula1>$J$2:$J$46</formula1>
    </dataValidation>
    <dataValidation type="list" allowBlank="1" showInputMessage="1" showErrorMessage="1" sqref="B16:B34">
      <formula1>$J$2:$J$46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3:B7"/>
  <sheetViews>
    <sheetView workbookViewId="0">
      <selection activeCell="B8" sqref="B8"/>
    </sheetView>
  </sheetViews>
  <sheetFormatPr defaultRowHeight="13.5"/>
  <sheetData>
    <row r="3" spans="1:2">
      <c r="A3" t="s">
        <v>140</v>
      </c>
      <c r="B3">
        <v>5</v>
      </c>
    </row>
    <row r="4" spans="1:2">
      <c r="A4" t="s">
        <v>141</v>
      </c>
      <c r="B4">
        <v>10</v>
      </c>
    </row>
    <row r="5" spans="1:2">
      <c r="A5" t="s">
        <v>142</v>
      </c>
      <c r="B5">
        <v>25</v>
      </c>
    </row>
    <row r="6" spans="1:2">
      <c r="A6" t="s">
        <v>143</v>
      </c>
      <c r="B6">
        <v>8</v>
      </c>
    </row>
    <row r="7" spans="1:2">
      <c r="A7" t="s">
        <v>144</v>
      </c>
      <c r="B7">
        <v>7</v>
      </c>
    </row>
  </sheetData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24</vt:i4>
      </vt:variant>
    </vt:vector>
  </HeadingPairs>
  <TitlesOfParts>
    <vt:vector size="27" baseType="lpstr">
      <vt:lpstr>請求書</vt:lpstr>
      <vt:lpstr>注文書2</vt:lpstr>
      <vt:lpstr>グラフ</vt:lpstr>
      <vt:lpstr>〒</vt:lpstr>
      <vt:lpstr>FAX</vt:lpstr>
      <vt:lpstr>TEL</vt:lpstr>
      <vt:lpstr>お買い上げ金額</vt:lpstr>
      <vt:lpstr>会社名</vt:lpstr>
      <vt:lpstr>合計</vt:lpstr>
      <vt:lpstr>支払条件</vt:lpstr>
      <vt:lpstr>自分の会社名</vt:lpstr>
      <vt:lpstr>注文書2!住所</vt:lpstr>
      <vt:lpstr>住所2</vt:lpstr>
      <vt:lpstr>消費税</vt:lpstr>
      <vt:lpstr>税前合計</vt:lpstr>
      <vt:lpstr>担当</vt:lpstr>
      <vt:lpstr>電話番号</vt:lpstr>
      <vt:lpstr>日付</vt:lpstr>
      <vt:lpstr>納入期日</vt:lpstr>
      <vt:lpstr>納入場所</vt:lpstr>
      <vt:lpstr>配送料</vt:lpstr>
      <vt:lpstr>備考</vt:lpstr>
      <vt:lpstr>名前</vt:lpstr>
      <vt:lpstr>明細</vt:lpstr>
      <vt:lpstr>注文書2!明細2</vt:lpstr>
      <vt:lpstr>有効期限</vt:lpstr>
      <vt:lpstr>郵便番号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k-shunji</dc:creator>
  <cp:lastModifiedBy>k-shunji</cp:lastModifiedBy>
  <dcterms:created xsi:type="dcterms:W3CDTF">2014-05-20T05:14:48Z</dcterms:created>
  <dcterms:modified xsi:type="dcterms:W3CDTF">2014-07-17T02:45:22Z</dcterms:modified>
</cp:coreProperties>
</file>